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F3B27CA7-C80F-44A4-8430-24780F203904}" xr6:coauthVersionLast="47" xr6:coauthVersionMax="47" xr10:uidLastSave="{00000000-0000-0000-0000-000000000000}"/>
  <bookViews>
    <workbookView xWindow="28680" yWindow="-120" windowWidth="29040" windowHeight="15720" activeTab="4" xr2:uid="{00000000-000D-0000-FFFF-FFFF00000000}"/>
  </bookViews>
  <sheets>
    <sheet name="AC (3 Tests)" sheetId="6" r:id="rId1"/>
    <sheet name="AC_BC without masking (1 Test)" sheetId="8" r:id="rId2"/>
    <sheet name="AC_BC with masking (First Test)" sheetId="3" r:id="rId3"/>
    <sheet name="PT AC BC Masking (Second Test)" sheetId="4" r:id="rId4"/>
    <sheet name="Masking Dilemma (1 Test)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3" i="5" l="1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7" i="5"/>
  <c r="N68" i="5"/>
  <c r="K83" i="5"/>
  <c r="K82" i="5"/>
  <c r="K81" i="5"/>
  <c r="K80" i="5"/>
  <c r="Q83" i="5"/>
  <c r="H83" i="5"/>
  <c r="E83" i="5"/>
  <c r="B83" i="5"/>
  <c r="Q82" i="5"/>
  <c r="H82" i="5"/>
  <c r="E82" i="5"/>
  <c r="B82" i="5"/>
  <c r="Q81" i="5"/>
  <c r="H81" i="5"/>
  <c r="E81" i="5"/>
  <c r="B81" i="5"/>
  <c r="N66" i="5"/>
  <c r="N65" i="5"/>
  <c r="N64" i="5"/>
  <c r="N63" i="5"/>
  <c r="N62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E61" i="5"/>
  <c r="E60" i="5"/>
  <c r="E59" i="5"/>
  <c r="E58" i="5"/>
  <c r="E57" i="5"/>
  <c r="E56" i="5"/>
  <c r="E55" i="5"/>
  <c r="E54" i="5"/>
  <c r="E53" i="5"/>
  <c r="E52" i="5"/>
  <c r="E50" i="5"/>
  <c r="E51" i="5"/>
  <c r="E49" i="5"/>
  <c r="E48" i="5"/>
  <c r="E47" i="5"/>
  <c r="E46" i="5"/>
  <c r="E45" i="5"/>
  <c r="E44" i="5"/>
  <c r="E43" i="5"/>
  <c r="E42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B50" i="4"/>
  <c r="B49" i="4"/>
  <c r="B48" i="4"/>
  <c r="B47" i="4"/>
  <c r="B46" i="4"/>
  <c r="B45" i="4"/>
  <c r="B44" i="4"/>
  <c r="B43" i="4"/>
  <c r="B42" i="4"/>
  <c r="B41" i="4"/>
  <c r="B40" i="4"/>
  <c r="B32" i="4"/>
  <c r="B28" i="4"/>
  <c r="B31" i="4"/>
  <c r="B30" i="4"/>
  <c r="B29" i="4"/>
  <c r="H36" i="3"/>
  <c r="H35" i="3"/>
  <c r="H34" i="3"/>
  <c r="Q80" i="5" l="1"/>
  <c r="H80" i="5"/>
  <c r="E80" i="5"/>
  <c r="E41" i="5" l="1"/>
  <c r="E40" i="5"/>
  <c r="E39" i="5"/>
  <c r="E38" i="5"/>
  <c r="E37" i="5"/>
  <c r="E36" i="5"/>
  <c r="E35" i="5"/>
  <c r="E34" i="5"/>
  <c r="E33" i="5"/>
  <c r="K49" i="4"/>
  <c r="N50" i="4"/>
  <c r="Q50" i="4"/>
  <c r="K50" i="4"/>
  <c r="H50" i="4"/>
  <c r="E50" i="4"/>
  <c r="Q36" i="3"/>
  <c r="Q35" i="3"/>
  <c r="Q34" i="3"/>
  <c r="E36" i="3"/>
  <c r="E34" i="3"/>
  <c r="E33" i="3"/>
  <c r="Q33" i="3"/>
  <c r="H33" i="3"/>
  <c r="Q25" i="3"/>
  <c r="N25" i="3"/>
  <c r="K25" i="3"/>
  <c r="H25" i="3"/>
  <c r="E25" i="3"/>
  <c r="B25" i="3"/>
  <c r="B26" i="3"/>
  <c r="E26" i="3"/>
  <c r="H26" i="3"/>
  <c r="K26" i="3"/>
  <c r="N26" i="3"/>
  <c r="Q26" i="3"/>
  <c r="B27" i="3"/>
  <c r="E27" i="3"/>
  <c r="H27" i="3"/>
  <c r="K27" i="3"/>
  <c r="N27" i="3"/>
  <c r="Q27" i="3"/>
  <c r="N12" i="3" l="1"/>
  <c r="E15" i="3"/>
  <c r="E10" i="6"/>
  <c r="D22" i="8"/>
  <c r="B22" i="8"/>
  <c r="D21" i="8"/>
  <c r="B21" i="8"/>
  <c r="D20" i="8"/>
  <c r="B20" i="8"/>
  <c r="D19" i="8"/>
  <c r="B19" i="8"/>
  <c r="D18" i="8"/>
  <c r="B18" i="8"/>
  <c r="D17" i="8"/>
  <c r="B17" i="8"/>
  <c r="D16" i="8"/>
  <c r="B16" i="8"/>
  <c r="D15" i="8"/>
  <c r="B15" i="8"/>
  <c r="D14" i="8"/>
  <c r="B14" i="8"/>
  <c r="D13" i="8"/>
  <c r="B13" i="8"/>
  <c r="D12" i="8"/>
  <c r="B12" i="8"/>
  <c r="D11" i="8"/>
  <c r="B11" i="8"/>
  <c r="D10" i="8"/>
  <c r="B10" i="8"/>
  <c r="D9" i="8"/>
  <c r="B9" i="8"/>
  <c r="D8" i="8"/>
  <c r="B8" i="8"/>
  <c r="D7" i="8"/>
  <c r="B7" i="8"/>
  <c r="H18" i="6"/>
  <c r="H17" i="6"/>
  <c r="H16" i="6"/>
  <c r="H15" i="6"/>
  <c r="H14" i="6"/>
  <c r="H13" i="6"/>
  <c r="H12" i="6"/>
  <c r="H11" i="6"/>
  <c r="H10" i="6"/>
  <c r="H9" i="6"/>
  <c r="H8" i="6"/>
  <c r="H7" i="6"/>
  <c r="E14" i="6"/>
  <c r="E13" i="6"/>
  <c r="E12" i="6"/>
  <c r="E11" i="6"/>
  <c r="E9" i="6"/>
  <c r="E8" i="6"/>
  <c r="E7" i="6"/>
  <c r="B16" i="6"/>
  <c r="B15" i="6"/>
  <c r="B14" i="6"/>
  <c r="B13" i="6"/>
  <c r="B12" i="6"/>
  <c r="B11" i="6"/>
  <c r="B10" i="6"/>
  <c r="B9" i="6"/>
  <c r="B8" i="6"/>
  <c r="B7" i="6"/>
  <c r="H21" i="3"/>
  <c r="K11" i="4"/>
  <c r="K14" i="5"/>
  <c r="K17" i="3"/>
  <c r="K14" i="3"/>
  <c r="B10" i="5"/>
  <c r="E10" i="5"/>
  <c r="H10" i="5"/>
  <c r="K10" i="5"/>
  <c r="N10" i="5"/>
  <c r="Q10" i="5"/>
  <c r="B11" i="5"/>
  <c r="E11" i="5"/>
  <c r="H11" i="5"/>
  <c r="K11" i="5"/>
  <c r="N11" i="5"/>
  <c r="Q11" i="5"/>
  <c r="B12" i="5"/>
  <c r="E12" i="5"/>
  <c r="H12" i="5"/>
  <c r="K12" i="5"/>
  <c r="N12" i="5"/>
  <c r="Q12" i="5"/>
  <c r="B13" i="5"/>
  <c r="E13" i="5"/>
  <c r="H13" i="5"/>
  <c r="K13" i="5"/>
  <c r="N13" i="5"/>
  <c r="Q13" i="5"/>
  <c r="B14" i="5"/>
  <c r="E14" i="5"/>
  <c r="H14" i="5"/>
  <c r="N14" i="5"/>
  <c r="Q14" i="5"/>
  <c r="B15" i="5"/>
  <c r="E15" i="5"/>
  <c r="H15" i="5"/>
  <c r="K15" i="5"/>
  <c r="N15" i="5"/>
  <c r="Q15" i="5"/>
  <c r="B16" i="5"/>
  <c r="E16" i="5"/>
  <c r="H16" i="5"/>
  <c r="K16" i="5"/>
  <c r="N16" i="5"/>
  <c r="Q16" i="5"/>
  <c r="B17" i="5"/>
  <c r="E17" i="5"/>
  <c r="H17" i="5"/>
  <c r="K17" i="5"/>
  <c r="N17" i="5"/>
  <c r="Q17" i="5"/>
  <c r="B18" i="5"/>
  <c r="E18" i="5"/>
  <c r="H18" i="5"/>
  <c r="K18" i="5"/>
  <c r="N18" i="5"/>
  <c r="Q18" i="5"/>
  <c r="B19" i="5"/>
  <c r="E19" i="5"/>
  <c r="H19" i="5"/>
  <c r="K19" i="5"/>
  <c r="N19" i="5"/>
  <c r="Q19" i="5"/>
  <c r="B20" i="5"/>
  <c r="E20" i="5"/>
  <c r="H20" i="5"/>
  <c r="K20" i="5"/>
  <c r="N20" i="5"/>
  <c r="Q20" i="5"/>
  <c r="B21" i="5"/>
  <c r="E21" i="5"/>
  <c r="H21" i="5"/>
  <c r="K21" i="5"/>
  <c r="N21" i="5"/>
  <c r="Q21" i="5"/>
  <c r="B22" i="5"/>
  <c r="E22" i="5"/>
  <c r="H22" i="5"/>
  <c r="K22" i="5"/>
  <c r="N22" i="5"/>
  <c r="Q22" i="5"/>
  <c r="B23" i="5"/>
  <c r="E23" i="5"/>
  <c r="H23" i="5"/>
  <c r="K23" i="5"/>
  <c r="N23" i="5"/>
  <c r="Q23" i="5"/>
  <c r="B24" i="5"/>
  <c r="E24" i="5"/>
  <c r="H24" i="5"/>
  <c r="K24" i="5"/>
  <c r="N24" i="5"/>
  <c r="Q24" i="5"/>
  <c r="B25" i="5"/>
  <c r="E25" i="5"/>
  <c r="H25" i="5"/>
  <c r="K25" i="5"/>
  <c r="N25" i="5"/>
  <c r="Q25" i="5"/>
  <c r="B26" i="5"/>
  <c r="E26" i="5"/>
  <c r="H26" i="5"/>
  <c r="K26" i="5"/>
  <c r="N26" i="5"/>
  <c r="Q26" i="5"/>
  <c r="B27" i="5"/>
  <c r="E27" i="5"/>
  <c r="H27" i="5"/>
  <c r="K27" i="5"/>
  <c r="N27" i="5"/>
  <c r="Q27" i="5"/>
  <c r="B28" i="5"/>
  <c r="E28" i="5"/>
  <c r="H28" i="5"/>
  <c r="K28" i="5"/>
  <c r="N28" i="5"/>
  <c r="Q28" i="5"/>
  <c r="B29" i="5"/>
  <c r="E29" i="5"/>
  <c r="H29" i="5"/>
  <c r="K29" i="5"/>
  <c r="N29" i="5"/>
  <c r="Q29" i="5"/>
  <c r="B30" i="5"/>
  <c r="E30" i="5"/>
  <c r="H30" i="5"/>
  <c r="K30" i="5"/>
  <c r="N30" i="5"/>
  <c r="Q30" i="5"/>
  <c r="B31" i="5"/>
  <c r="E31" i="5"/>
  <c r="H31" i="5"/>
  <c r="K31" i="5"/>
  <c r="N31" i="5"/>
  <c r="Q31" i="5"/>
  <c r="B32" i="5"/>
  <c r="E32" i="5"/>
  <c r="H32" i="5"/>
  <c r="K32" i="5"/>
  <c r="N32" i="5"/>
  <c r="Q32" i="5"/>
  <c r="B33" i="5"/>
  <c r="H33" i="5"/>
  <c r="K33" i="5"/>
  <c r="N33" i="5"/>
  <c r="Q33" i="5"/>
  <c r="B34" i="5"/>
  <c r="H34" i="5"/>
  <c r="K34" i="5"/>
  <c r="N34" i="5"/>
  <c r="Q34" i="5"/>
  <c r="B35" i="5"/>
  <c r="H35" i="5"/>
  <c r="K35" i="5"/>
  <c r="N35" i="5"/>
  <c r="Q35" i="5"/>
  <c r="B36" i="5"/>
  <c r="H36" i="5"/>
  <c r="K36" i="5"/>
  <c r="N36" i="5"/>
  <c r="Q36" i="5"/>
  <c r="B37" i="5"/>
  <c r="H37" i="5"/>
  <c r="K37" i="5"/>
  <c r="N37" i="5"/>
  <c r="Q37" i="5"/>
  <c r="B38" i="5"/>
  <c r="H38" i="5"/>
  <c r="K38" i="5"/>
  <c r="N38" i="5"/>
  <c r="Q38" i="5"/>
  <c r="B39" i="5"/>
  <c r="K39" i="5"/>
  <c r="N39" i="5"/>
  <c r="Q39" i="5"/>
  <c r="B40" i="5"/>
  <c r="K40" i="5"/>
  <c r="N40" i="5"/>
  <c r="Q40" i="5"/>
  <c r="B41" i="5"/>
  <c r="K41" i="5"/>
  <c r="N41" i="5"/>
  <c r="Q41" i="5"/>
  <c r="B42" i="5"/>
  <c r="K42" i="5"/>
  <c r="N42" i="5"/>
  <c r="Q42" i="5"/>
  <c r="B43" i="5"/>
  <c r="K43" i="5"/>
  <c r="N43" i="5"/>
  <c r="Q43" i="5"/>
  <c r="B44" i="5"/>
  <c r="K44" i="5"/>
  <c r="N44" i="5"/>
  <c r="Q44" i="5"/>
  <c r="B45" i="5"/>
  <c r="K45" i="5"/>
  <c r="N45" i="5"/>
  <c r="Q45" i="5"/>
  <c r="B46" i="5"/>
  <c r="K46" i="5"/>
  <c r="N46" i="5"/>
  <c r="Q46" i="5"/>
  <c r="B47" i="5"/>
  <c r="K47" i="5"/>
  <c r="N47" i="5"/>
  <c r="Q47" i="5"/>
  <c r="B48" i="5"/>
  <c r="K48" i="5"/>
  <c r="N48" i="5"/>
  <c r="Q48" i="5"/>
  <c r="B49" i="5"/>
  <c r="K49" i="5"/>
  <c r="N49" i="5"/>
  <c r="Q49" i="5"/>
  <c r="B50" i="5"/>
  <c r="K50" i="5"/>
  <c r="N50" i="5"/>
  <c r="Q50" i="5"/>
  <c r="B51" i="5"/>
  <c r="K51" i="5"/>
  <c r="N51" i="5"/>
  <c r="Q51" i="5"/>
  <c r="B52" i="5"/>
  <c r="K52" i="5"/>
  <c r="N52" i="5"/>
  <c r="Q52" i="5"/>
  <c r="B53" i="5"/>
  <c r="K53" i="5"/>
  <c r="N53" i="5"/>
  <c r="Q53" i="5"/>
  <c r="B54" i="5"/>
  <c r="K54" i="5"/>
  <c r="N54" i="5"/>
  <c r="Q54" i="5"/>
  <c r="B55" i="5"/>
  <c r="K55" i="5"/>
  <c r="N55" i="5"/>
  <c r="Q55" i="5"/>
  <c r="B56" i="5"/>
  <c r="K56" i="5"/>
  <c r="N56" i="5"/>
  <c r="Q56" i="5"/>
  <c r="B57" i="5"/>
  <c r="K57" i="5"/>
  <c r="N57" i="5"/>
  <c r="Q57" i="5"/>
  <c r="B58" i="5"/>
  <c r="K58" i="5"/>
  <c r="N58" i="5"/>
  <c r="Q58" i="5"/>
  <c r="B59" i="5"/>
  <c r="K59" i="5"/>
  <c r="N59" i="5"/>
  <c r="Q59" i="5"/>
  <c r="B60" i="5"/>
  <c r="K60" i="5"/>
  <c r="N60" i="5"/>
  <c r="Q60" i="5"/>
  <c r="B61" i="5"/>
  <c r="K61" i="5"/>
  <c r="N61" i="5"/>
  <c r="Q61" i="5"/>
  <c r="E62" i="5"/>
  <c r="H62" i="5"/>
  <c r="Q62" i="5"/>
  <c r="E63" i="5"/>
  <c r="H63" i="5"/>
  <c r="Q63" i="5"/>
  <c r="E64" i="5"/>
  <c r="H64" i="5"/>
  <c r="Q64" i="5"/>
  <c r="E65" i="5"/>
  <c r="H65" i="5"/>
  <c r="Q65" i="5"/>
  <c r="E66" i="5"/>
  <c r="H66" i="5"/>
  <c r="Q66" i="5"/>
  <c r="E67" i="5"/>
  <c r="H67" i="5"/>
  <c r="Q67" i="5"/>
  <c r="E68" i="5"/>
  <c r="H68" i="5"/>
  <c r="Q68" i="5"/>
  <c r="E69" i="5"/>
  <c r="H69" i="5"/>
  <c r="Q69" i="5"/>
  <c r="E70" i="5"/>
  <c r="H70" i="5"/>
  <c r="Q70" i="5"/>
  <c r="E71" i="5"/>
  <c r="H71" i="5"/>
  <c r="Q71" i="5"/>
  <c r="E72" i="5"/>
  <c r="H72" i="5"/>
  <c r="Q72" i="5"/>
  <c r="E73" i="5"/>
  <c r="H73" i="5"/>
  <c r="Q73" i="5"/>
  <c r="E74" i="5"/>
  <c r="H74" i="5"/>
  <c r="Q74" i="5"/>
  <c r="E75" i="5"/>
  <c r="H75" i="5"/>
  <c r="Q75" i="5"/>
  <c r="E76" i="5"/>
  <c r="H76" i="5"/>
  <c r="Q76" i="5"/>
  <c r="E77" i="5"/>
  <c r="H77" i="5"/>
  <c r="Q77" i="5"/>
  <c r="E78" i="5"/>
  <c r="H78" i="5"/>
  <c r="Q78" i="5"/>
  <c r="E79" i="5"/>
  <c r="H79" i="5"/>
  <c r="Q79" i="5"/>
  <c r="B10" i="4"/>
  <c r="E10" i="4"/>
  <c r="H10" i="4"/>
  <c r="K10" i="4"/>
  <c r="N10" i="4"/>
  <c r="Q10" i="4"/>
  <c r="B11" i="4"/>
  <c r="E11" i="4"/>
  <c r="H11" i="4"/>
  <c r="N11" i="4"/>
  <c r="Q11" i="4"/>
  <c r="B12" i="4"/>
  <c r="E12" i="4"/>
  <c r="H12" i="4"/>
  <c r="K12" i="4"/>
  <c r="N12" i="4"/>
  <c r="Q12" i="4"/>
  <c r="B13" i="4"/>
  <c r="E13" i="4"/>
  <c r="H13" i="4"/>
  <c r="K13" i="4"/>
  <c r="N13" i="4"/>
  <c r="Q13" i="4"/>
  <c r="B14" i="4"/>
  <c r="E14" i="4"/>
  <c r="H14" i="4"/>
  <c r="K14" i="4"/>
  <c r="N14" i="4"/>
  <c r="Q14" i="4"/>
  <c r="B15" i="4"/>
  <c r="E15" i="4"/>
  <c r="H15" i="4"/>
  <c r="K15" i="4"/>
  <c r="N15" i="4"/>
  <c r="Q15" i="4"/>
  <c r="B16" i="4"/>
  <c r="E16" i="4"/>
  <c r="H16" i="4"/>
  <c r="K16" i="4"/>
  <c r="N16" i="4"/>
  <c r="Q16" i="4"/>
  <c r="B17" i="4"/>
  <c r="E17" i="4"/>
  <c r="H17" i="4"/>
  <c r="K17" i="4"/>
  <c r="N17" i="4"/>
  <c r="Q17" i="4"/>
  <c r="B18" i="4"/>
  <c r="E18" i="4"/>
  <c r="H18" i="4"/>
  <c r="K18" i="4"/>
  <c r="N18" i="4"/>
  <c r="Q18" i="4"/>
  <c r="B19" i="4"/>
  <c r="E19" i="4"/>
  <c r="H19" i="4"/>
  <c r="K19" i="4"/>
  <c r="N19" i="4"/>
  <c r="Q19" i="4"/>
  <c r="B20" i="4"/>
  <c r="E20" i="4"/>
  <c r="H20" i="4"/>
  <c r="K20" i="4"/>
  <c r="N20" i="4"/>
  <c r="Q20" i="4"/>
  <c r="B21" i="4"/>
  <c r="E21" i="4"/>
  <c r="H21" i="4"/>
  <c r="K21" i="4"/>
  <c r="N21" i="4"/>
  <c r="Q21" i="4"/>
  <c r="B22" i="4"/>
  <c r="E22" i="4"/>
  <c r="H22" i="4"/>
  <c r="K22" i="4"/>
  <c r="N22" i="4"/>
  <c r="Q22" i="4"/>
  <c r="B23" i="4"/>
  <c r="E23" i="4"/>
  <c r="H23" i="4"/>
  <c r="K23" i="4"/>
  <c r="N23" i="4"/>
  <c r="Q23" i="4"/>
  <c r="B24" i="4"/>
  <c r="E24" i="4"/>
  <c r="H24" i="4"/>
  <c r="K24" i="4"/>
  <c r="N24" i="4"/>
  <c r="Q24" i="4"/>
  <c r="B25" i="4"/>
  <c r="E25" i="4"/>
  <c r="H25" i="4"/>
  <c r="K25" i="4"/>
  <c r="N25" i="4"/>
  <c r="Q25" i="4"/>
  <c r="B26" i="4"/>
  <c r="E26" i="4"/>
  <c r="H26" i="4"/>
  <c r="K26" i="4"/>
  <c r="N26" i="4"/>
  <c r="Q26" i="4"/>
  <c r="B27" i="4"/>
  <c r="E27" i="4"/>
  <c r="H27" i="4"/>
  <c r="K27" i="4"/>
  <c r="N27" i="4"/>
  <c r="Q27" i="4"/>
  <c r="E28" i="4"/>
  <c r="H28" i="4"/>
  <c r="K28" i="4"/>
  <c r="N28" i="4"/>
  <c r="Q28" i="4"/>
  <c r="E29" i="4"/>
  <c r="H29" i="4"/>
  <c r="K29" i="4"/>
  <c r="N29" i="4"/>
  <c r="Q29" i="4"/>
  <c r="E30" i="4"/>
  <c r="H30" i="4"/>
  <c r="K30" i="4"/>
  <c r="N30" i="4"/>
  <c r="Q30" i="4"/>
  <c r="E31" i="4"/>
  <c r="H31" i="4"/>
  <c r="K31" i="4"/>
  <c r="N31" i="4"/>
  <c r="Q31" i="4"/>
  <c r="E32" i="4"/>
  <c r="H32" i="4"/>
  <c r="K32" i="4"/>
  <c r="N32" i="4"/>
  <c r="Q32" i="4"/>
  <c r="B33" i="4"/>
  <c r="E33" i="4"/>
  <c r="H33" i="4"/>
  <c r="K33" i="4"/>
  <c r="N33" i="4"/>
  <c r="Q33" i="4"/>
  <c r="B34" i="4"/>
  <c r="E34" i="4"/>
  <c r="H34" i="4"/>
  <c r="K34" i="4"/>
  <c r="N34" i="4"/>
  <c r="Q34" i="4"/>
  <c r="B35" i="4"/>
  <c r="E35" i="4"/>
  <c r="H35" i="4"/>
  <c r="K35" i="4"/>
  <c r="N35" i="4"/>
  <c r="Q35" i="4"/>
  <c r="B36" i="4"/>
  <c r="E36" i="4"/>
  <c r="H36" i="4"/>
  <c r="K36" i="4"/>
  <c r="N36" i="4"/>
  <c r="Q36" i="4"/>
  <c r="B37" i="4"/>
  <c r="E37" i="4"/>
  <c r="H37" i="4"/>
  <c r="K37" i="4"/>
  <c r="N37" i="4"/>
  <c r="Q37" i="4"/>
  <c r="B38" i="4"/>
  <c r="E38" i="4"/>
  <c r="H38" i="4"/>
  <c r="K38" i="4"/>
  <c r="N38" i="4"/>
  <c r="Q38" i="4"/>
  <c r="B39" i="4"/>
  <c r="E39" i="4"/>
  <c r="H39" i="4"/>
  <c r="K39" i="4"/>
  <c r="N39" i="4"/>
  <c r="Q39" i="4"/>
  <c r="E40" i="4"/>
  <c r="H40" i="4"/>
  <c r="K40" i="4"/>
  <c r="N40" i="4"/>
  <c r="Q40" i="4"/>
  <c r="E41" i="4"/>
  <c r="H41" i="4"/>
  <c r="K41" i="4"/>
  <c r="N41" i="4"/>
  <c r="Q41" i="4"/>
  <c r="E42" i="4"/>
  <c r="H42" i="4"/>
  <c r="K42" i="4"/>
  <c r="N42" i="4"/>
  <c r="Q42" i="4"/>
  <c r="E43" i="4"/>
  <c r="H43" i="4"/>
  <c r="K43" i="4"/>
  <c r="N43" i="4"/>
  <c r="Q43" i="4"/>
  <c r="E44" i="4"/>
  <c r="H44" i="4"/>
  <c r="K44" i="4"/>
  <c r="N44" i="4"/>
  <c r="Q44" i="4"/>
  <c r="E45" i="4"/>
  <c r="H45" i="4"/>
  <c r="K45" i="4"/>
  <c r="N45" i="4"/>
  <c r="Q45" i="4"/>
  <c r="E46" i="4"/>
  <c r="H46" i="4"/>
  <c r="K46" i="4"/>
  <c r="N46" i="4"/>
  <c r="Q46" i="4"/>
  <c r="E47" i="4"/>
  <c r="H47" i="4"/>
  <c r="K47" i="4"/>
  <c r="N47" i="4"/>
  <c r="Q47" i="4"/>
  <c r="E48" i="4"/>
  <c r="H48" i="4"/>
  <c r="K48" i="4"/>
  <c r="N48" i="4"/>
  <c r="Q48" i="4"/>
  <c r="E49" i="4"/>
  <c r="H49" i="4"/>
  <c r="N49" i="4"/>
  <c r="Q49" i="4"/>
  <c r="B10" i="3"/>
  <c r="E10" i="3"/>
  <c r="H10" i="3"/>
  <c r="K10" i="3"/>
  <c r="N10" i="3"/>
  <c r="Q10" i="3"/>
  <c r="B11" i="3"/>
  <c r="E11" i="3"/>
  <c r="H11" i="3"/>
  <c r="K11" i="3"/>
  <c r="N11" i="3"/>
  <c r="Q11" i="3"/>
  <c r="B12" i="3"/>
  <c r="E12" i="3"/>
  <c r="H12" i="3"/>
  <c r="K12" i="3"/>
  <c r="Q12" i="3"/>
  <c r="B13" i="3"/>
  <c r="E13" i="3"/>
  <c r="H13" i="3"/>
  <c r="K13" i="3"/>
  <c r="N13" i="3"/>
  <c r="Q13" i="3"/>
  <c r="B14" i="3"/>
  <c r="E14" i="3"/>
  <c r="H14" i="3"/>
  <c r="N14" i="3"/>
  <c r="Q14" i="3"/>
  <c r="B15" i="3"/>
  <c r="H15" i="3"/>
  <c r="K15" i="3"/>
  <c r="N15" i="3"/>
  <c r="Q15" i="3"/>
  <c r="B16" i="3"/>
  <c r="E16" i="3"/>
  <c r="H16" i="3"/>
  <c r="K16" i="3"/>
  <c r="N16" i="3"/>
  <c r="Q16" i="3"/>
  <c r="B17" i="3"/>
  <c r="E17" i="3"/>
  <c r="H17" i="3"/>
  <c r="N17" i="3"/>
  <c r="Q17" i="3"/>
  <c r="B18" i="3"/>
  <c r="E18" i="3"/>
  <c r="H18" i="3"/>
  <c r="K18" i="3"/>
  <c r="N18" i="3"/>
  <c r="Q18" i="3"/>
  <c r="B19" i="3"/>
  <c r="E19" i="3"/>
  <c r="H19" i="3"/>
  <c r="K19" i="3"/>
  <c r="N19" i="3"/>
  <c r="Q19" i="3"/>
  <c r="B20" i="3"/>
  <c r="E20" i="3"/>
  <c r="H20" i="3"/>
  <c r="K20" i="3"/>
  <c r="N20" i="3"/>
  <c r="Q20" i="3"/>
  <c r="B21" i="3"/>
  <c r="E21" i="3"/>
  <c r="K21" i="3"/>
  <c r="N21" i="3"/>
  <c r="Q21" i="3"/>
  <c r="B22" i="3"/>
  <c r="E22" i="3"/>
  <c r="H22" i="3"/>
  <c r="K22" i="3"/>
  <c r="N22" i="3"/>
  <c r="Q22" i="3"/>
  <c r="B23" i="3"/>
  <c r="E23" i="3"/>
  <c r="H23" i="3"/>
  <c r="K23" i="3"/>
  <c r="N23" i="3"/>
  <c r="Q23" i="3"/>
  <c r="B24" i="3"/>
  <c r="E24" i="3"/>
  <c r="H24" i="3"/>
  <c r="K24" i="3"/>
  <c r="N24" i="3"/>
  <c r="Q24" i="3"/>
  <c r="B28" i="3"/>
  <c r="E28" i="3"/>
  <c r="H28" i="3"/>
  <c r="K28" i="3"/>
  <c r="N28" i="3"/>
  <c r="Q28" i="3"/>
  <c r="B29" i="3"/>
  <c r="E29" i="3"/>
  <c r="H29" i="3"/>
  <c r="K29" i="3"/>
  <c r="N29" i="3"/>
  <c r="Q29" i="3"/>
  <c r="B30" i="3"/>
  <c r="E30" i="3"/>
  <c r="H30" i="3"/>
  <c r="K30" i="3"/>
  <c r="N30" i="3"/>
  <c r="Q30" i="3"/>
  <c r="B31" i="3"/>
  <c r="E31" i="3"/>
  <c r="H31" i="3"/>
  <c r="K31" i="3"/>
  <c r="N31" i="3"/>
  <c r="Q31" i="3"/>
  <c r="B32" i="3"/>
  <c r="E32" i="3"/>
  <c r="H32" i="3"/>
  <c r="K32" i="3"/>
  <c r="N32" i="3"/>
  <c r="Q32" i="3"/>
  <c r="B33" i="3"/>
  <c r="K33" i="3"/>
  <c r="N33" i="3"/>
  <c r="B34" i="3"/>
  <c r="K34" i="3"/>
  <c r="N34" i="3"/>
  <c r="B35" i="3"/>
  <c r="E35" i="3"/>
  <c r="K35" i="3"/>
  <c r="N35" i="3"/>
  <c r="B36" i="3"/>
  <c r="K36" i="3"/>
  <c r="N36" i="3"/>
</calcChain>
</file>

<file path=xl/sharedStrings.xml><?xml version="1.0" encoding="utf-8"?>
<sst xmlns="http://schemas.openxmlformats.org/spreadsheetml/2006/main" count="1037" uniqueCount="23">
  <si>
    <t>Presentation Level</t>
  </si>
  <si>
    <t>Response</t>
  </si>
  <si>
    <t>BC</t>
  </si>
  <si>
    <t>AC</t>
  </si>
  <si>
    <t>Transducer</t>
  </si>
  <si>
    <t>Level</t>
  </si>
  <si>
    <t xml:space="preserve"> Transducer</t>
  </si>
  <si>
    <t>Left Ear</t>
  </si>
  <si>
    <t>Right Ear</t>
  </si>
  <si>
    <t>Masker</t>
  </si>
  <si>
    <t>Presentation</t>
  </si>
  <si>
    <t>Column</t>
  </si>
  <si>
    <t>Key Code</t>
  </si>
  <si>
    <t>Meaning</t>
  </si>
  <si>
    <t>##</t>
  </si>
  <si>
    <t>Test 1</t>
  </si>
  <si>
    <t>Test 2</t>
  </si>
  <si>
    <t>Test 3</t>
  </si>
  <si>
    <t>Air Conduction Transducer</t>
  </si>
  <si>
    <t>Bone Conduction Transducer</t>
  </si>
  <si>
    <t>none</t>
  </si>
  <si>
    <t>Nothing Presented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</si>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</sst>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0.59999389629810485"/>
        <bgColor rgb="FF000000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2" fillId="0" borderId="0"/>
    <xf numFmtId="0" fontId="2" fillId="2" borderId="1" applyNumberFormat="0" applyFont="0" applyAlignment="0" applyProtection="0"/>
  </cellStyleXfs>
  <cellXfs count="28">
    <xf numFmtId="0" fontId="0" fillId="0" borderId="0" xfId="0"/>
    <xf numFmtId="0" fontId="0" fillId="4" borderId="2" xfId="1" applyFont="1" applyFill="1" applyBorder="1" applyProtection="1">
      <protection locked="0"/>
    </xf>
    <xf numFmtId="0" fontId="0" fillId="6" borderId="2" xfId="0" applyFill="1" applyBorder="1"/>
    <xf numFmtId="0" fontId="0" fillId="4" borderId="2" xfId="3" applyFont="1" applyFill="1" applyBorder="1" applyProtection="1">
      <protection locked="0"/>
    </xf>
    <xf numFmtId="0" fontId="0" fillId="6" borderId="2" xfId="2" applyFont="1" applyFill="1" applyBorder="1" applyProtection="1">
      <protection hidden="1"/>
    </xf>
    <xf numFmtId="0" fontId="0" fillId="4" borderId="2" xfId="0" applyFill="1" applyBorder="1" applyProtection="1">
      <protection locked="0"/>
    </xf>
    <xf numFmtId="0" fontId="0" fillId="5" borderId="2" xfId="0" applyFill="1" applyBorder="1"/>
    <xf numFmtId="0" fontId="0" fillId="0" borderId="2" xfId="0" applyBorder="1" applyProtection="1">
      <protection locked="0"/>
    </xf>
    <xf numFmtId="164" fontId="0" fillId="5" borderId="2" xfId="0" applyNumberFormat="1" applyFill="1" applyBorder="1"/>
    <xf numFmtId="0" fontId="3" fillId="3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3" borderId="0" xfId="0" quotePrefix="1" applyFill="1" applyProtection="1">
      <protection locked="0"/>
    </xf>
    <xf numFmtId="0" fontId="0" fillId="3" borderId="0" xfId="0" applyFill="1" applyProtection="1">
      <protection locked="0"/>
    </xf>
    <xf numFmtId="0" fontId="0" fillId="0" borderId="0" xfId="0" quotePrefix="1" applyProtection="1">
      <protection locked="0"/>
    </xf>
    <xf numFmtId="0" fontId="3" fillId="7" borderId="0" xfId="0" applyFont="1" applyFill="1" applyProtection="1">
      <protection locked="0"/>
    </xf>
    <xf numFmtId="0" fontId="6" fillId="8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4" fillId="7" borderId="0" xfId="0" applyFont="1" applyFill="1" applyProtection="1">
      <protection locked="0"/>
    </xf>
    <xf numFmtId="0" fontId="6" fillId="8" borderId="2" xfId="0" quotePrefix="1" applyFont="1" applyFill="1" applyBorder="1" applyProtection="1">
      <protection locked="0"/>
    </xf>
    <xf numFmtId="0" fontId="6" fillId="9" borderId="2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0" fillId="0" borderId="2" xfId="2" applyFont="1" applyBorder="1" applyProtection="1">
      <protection locked="0"/>
    </xf>
    <xf numFmtId="0" fontId="0" fillId="0" borderId="0" xfId="2" applyFont="1" applyProtection="1">
      <protection locked="0"/>
    </xf>
    <xf numFmtId="0" fontId="3" fillId="7" borderId="0" xfId="0" applyFont="1" applyFill="1" applyAlignment="1" applyProtection="1">
      <alignment horizontal="center"/>
      <protection locked="0"/>
    </xf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4" fillId="7" borderId="0" xfId="0" applyFont="1" applyFill="1" applyAlignment="1" applyProtection="1">
      <alignment horizontal="center"/>
      <protection locked="0"/>
    </xf>
    <xf numFmtId="0" fontId="4" fillId="7" borderId="0" xfId="0" quotePrefix="1" applyFont="1" applyFill="1" applyAlignment="1" applyProtection="1">
      <alignment horizontal="center"/>
      <protection locked="0"/>
    </xf>
  </cellXfs>
  <cellStyles count="4">
    <cellStyle name="Normal" xfId="0" builtinId="0"/>
    <cellStyle name="Normal 2" xfId="2" xr:uid="{00000000-0005-0000-0000-000001000000}"/>
    <cellStyle name="Note" xfId="1" builtinId="10"/>
    <cellStyle name="Note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workbookViewId="0">
      <selection activeCell="D8" sqref="D8"/>
    </sheetView>
  </sheetViews>
  <sheetFormatPr defaultColWidth="8.77734375" defaultRowHeight="14.4" x14ac:dyDescent="0.3"/>
  <cols>
    <col min="1" max="1" width="9.33203125" style="10" bestFit="1" customWidth="1"/>
    <col min="2" max="2" width="11.77734375" style="10" bestFit="1" customWidth="1"/>
    <col min="3" max="3" width="7.77734375" style="10" customWidth="1"/>
    <col min="4" max="4" width="7.109375" style="10" customWidth="1"/>
    <col min="5" max="5" width="11.77734375" style="10" bestFit="1" customWidth="1"/>
    <col min="6" max="6" width="7.33203125" style="10" customWidth="1"/>
    <col min="7" max="7" width="6.6640625" style="10" customWidth="1"/>
    <col min="8" max="8" width="11.77734375" style="10" bestFit="1" customWidth="1"/>
    <col min="9" max="16384" width="8.77734375" style="10"/>
  </cols>
  <sheetData>
    <row r="1" spans="1:8" x14ac:dyDescent="0.3">
      <c r="A1" s="9" t="s">
        <v>12</v>
      </c>
      <c r="B1" s="9" t="s">
        <v>11</v>
      </c>
      <c r="C1" s="9" t="s">
        <v>13</v>
      </c>
      <c r="D1" s="9"/>
      <c r="E1" s="9"/>
    </row>
    <row r="2" spans="1:8" x14ac:dyDescent="0.3">
      <c r="A2" s="11" t="s">
        <v>14</v>
      </c>
      <c r="B2" s="12" t="s">
        <v>5</v>
      </c>
      <c r="C2" s="12" t="s">
        <v>0</v>
      </c>
      <c r="D2" s="12"/>
      <c r="E2" s="12"/>
    </row>
    <row r="3" spans="1:8" x14ac:dyDescent="0.3">
      <c r="A3" s="13"/>
    </row>
    <row r="4" spans="1:8" x14ac:dyDescent="0.3">
      <c r="A4" s="13"/>
    </row>
    <row r="5" spans="1:8" x14ac:dyDescent="0.3">
      <c r="A5" s="23" t="s">
        <v>15</v>
      </c>
      <c r="B5" s="23"/>
      <c r="D5" s="23" t="s">
        <v>16</v>
      </c>
      <c r="E5" s="23"/>
      <c r="G5" s="23" t="s">
        <v>17</v>
      </c>
      <c r="H5" s="23"/>
    </row>
    <row r="6" spans="1:8" x14ac:dyDescent="0.3">
      <c r="A6" s="14" t="s">
        <v>5</v>
      </c>
      <c r="B6" s="14" t="s">
        <v>1</v>
      </c>
      <c r="D6" s="14" t="s">
        <v>5</v>
      </c>
      <c r="E6" s="14" t="s">
        <v>1</v>
      </c>
      <c r="G6" s="14" t="s">
        <v>5</v>
      </c>
      <c r="H6" s="14" t="s">
        <v>1</v>
      </c>
    </row>
    <row r="7" spans="1:8" x14ac:dyDescent="0.3">
      <c r="A7" s="5" t="s">
        <v>22</v>
      </c>
      <c r="B7" s="8" t="str">
        <f>IF(A7=30,"yes","wrong value")</f>
        <v>wrong value</v>
      </c>
      <c r="D7" s="5" t="s">
        <v>22</v>
      </c>
      <c r="E7" s="6" t="str">
        <f>IF(D7=30,"no","wrong value")</f>
        <v>wrong value</v>
      </c>
      <c r="G7" s="15" t="s">
        <v>22</v>
      </c>
      <c r="H7" s="6" t="str">
        <f>IF(G7=30,"no","wrong value")</f>
        <v>wrong value</v>
      </c>
    </row>
    <row r="8" spans="1:8" x14ac:dyDescent="0.3">
      <c r="A8" s="5" t="s">
        <v>22</v>
      </c>
      <c r="B8" s="8" t="str">
        <f>IF(A8=20,"yes","wrong value")</f>
        <v>wrong value</v>
      </c>
      <c r="D8" s="5" t="s">
        <v>22</v>
      </c>
      <c r="E8" s="6" t="str">
        <f>IF(D8=50,"yes","wrong value")</f>
        <v>wrong value</v>
      </c>
      <c r="G8" s="15" t="s">
        <v>22</v>
      </c>
      <c r="H8" s="6" t="str">
        <f>IF(G8=50,"no","wrong value")</f>
        <v>wrong value</v>
      </c>
    </row>
    <row r="9" spans="1:8" x14ac:dyDescent="0.3">
      <c r="A9" s="5" t="s">
        <v>22</v>
      </c>
      <c r="B9" s="8" t="str">
        <f>IF(A9=10,"yes","wrong value")</f>
        <v>wrong value</v>
      </c>
      <c r="D9" s="5" t="s">
        <v>22</v>
      </c>
      <c r="E9" s="6" t="str">
        <f>IF(D9=40,"no","wrong value")</f>
        <v>wrong value</v>
      </c>
      <c r="G9" s="15" t="s">
        <v>22</v>
      </c>
      <c r="H9" s="6" t="str">
        <f>IF(G9=70,"no","wrong value")</f>
        <v>wrong value</v>
      </c>
    </row>
    <row r="10" spans="1:8" x14ac:dyDescent="0.3">
      <c r="A10" s="5" t="s">
        <v>22</v>
      </c>
      <c r="B10" s="8" t="str">
        <f>IF(A10=0,"yes","wrong value")</f>
        <v>wrong value</v>
      </c>
      <c r="D10" s="5" t="s">
        <v>22</v>
      </c>
      <c r="E10" s="6" t="str">
        <f>IF(D10=45,"yes","wrong value")</f>
        <v>wrong value</v>
      </c>
      <c r="G10" s="15" t="s">
        <v>22</v>
      </c>
      <c r="H10" s="6" t="str">
        <f>IF(G10=90,"no","wrong value")</f>
        <v>wrong value</v>
      </c>
    </row>
    <row r="11" spans="1:8" x14ac:dyDescent="0.3">
      <c r="A11" s="5" t="s">
        <v>22</v>
      </c>
      <c r="B11" s="8" t="str">
        <f>IF(A11=-10,"no","wrong value")</f>
        <v>wrong value</v>
      </c>
      <c r="D11" s="5" t="s">
        <v>22</v>
      </c>
      <c r="E11" s="6" t="str">
        <f>IF(D11=35,"yes","wrong value")</f>
        <v>wrong value</v>
      </c>
      <c r="G11" s="15" t="s">
        <v>22</v>
      </c>
      <c r="H11" s="6" t="str">
        <f>IF(G11=110,"yes","wrong value")</f>
        <v>wrong value</v>
      </c>
    </row>
    <row r="12" spans="1:8" x14ac:dyDescent="0.3">
      <c r="A12" s="5" t="s">
        <v>22</v>
      </c>
      <c r="B12" s="8" t="str">
        <f>IF(A12=-5,"no","wrong value")</f>
        <v>wrong value</v>
      </c>
      <c r="D12" s="5" t="s">
        <v>22</v>
      </c>
      <c r="E12" s="6" t="str">
        <f>IF(D12=25,"no","wrong value")</f>
        <v>wrong value</v>
      </c>
      <c r="G12" s="15" t="s">
        <v>22</v>
      </c>
      <c r="H12" s="6" t="str">
        <f>IF(G12=100,"yes","wrong value")</f>
        <v>wrong value</v>
      </c>
    </row>
    <row r="13" spans="1:8" x14ac:dyDescent="0.3">
      <c r="A13" s="5" t="s">
        <v>22</v>
      </c>
      <c r="B13" s="8" t="str">
        <f>IF(A13=0,"yes","wrong value")</f>
        <v>wrong value</v>
      </c>
      <c r="D13" s="5" t="s">
        <v>22</v>
      </c>
      <c r="E13" s="6" t="str">
        <f>IF(D13=30,"no","wrong value")</f>
        <v>wrong value</v>
      </c>
      <c r="G13" s="15" t="s">
        <v>22</v>
      </c>
      <c r="H13" s="6" t="str">
        <f>IF(G13=90,"no","wrong value")</f>
        <v>wrong value</v>
      </c>
    </row>
    <row r="14" spans="1:8" x14ac:dyDescent="0.3">
      <c r="A14" s="5" t="s">
        <v>22</v>
      </c>
      <c r="B14" s="8" t="str">
        <f>IF(A14=-10,"no","wrong value")</f>
        <v>wrong value</v>
      </c>
      <c r="D14" s="5" t="s">
        <v>22</v>
      </c>
      <c r="E14" s="6" t="str">
        <f>IF(D14=35,"yes","wrong value")</f>
        <v>wrong value</v>
      </c>
      <c r="G14" s="15" t="s">
        <v>22</v>
      </c>
      <c r="H14" s="6" t="str">
        <f>IF(G14=95,"no","wrong value")</f>
        <v>wrong value</v>
      </c>
    </row>
    <row r="15" spans="1:8" x14ac:dyDescent="0.3">
      <c r="A15" s="5" t="s">
        <v>22</v>
      </c>
      <c r="B15" s="8" t="str">
        <f>IF(A15=-5,"no","wrong value")</f>
        <v>wrong value</v>
      </c>
      <c r="G15" s="15" t="s">
        <v>22</v>
      </c>
      <c r="H15" s="6" t="str">
        <f>IF(G15=100,"yes","wrong value")</f>
        <v>wrong value</v>
      </c>
    </row>
    <row r="16" spans="1:8" x14ac:dyDescent="0.3">
      <c r="A16" s="5" t="s">
        <v>22</v>
      </c>
      <c r="B16" s="8" t="str">
        <f>IF(A16=0,"AC Threshold","wrong value")</f>
        <v>wrong value</v>
      </c>
      <c r="G16" s="15" t="s">
        <v>22</v>
      </c>
      <c r="H16" s="6" t="str">
        <f>IF(G16=90,"no","wrong value")</f>
        <v>wrong value</v>
      </c>
    </row>
    <row r="17" spans="7:8" x14ac:dyDescent="0.3">
      <c r="G17" s="15" t="s">
        <v>22</v>
      </c>
      <c r="H17" s="6" t="str">
        <f>IF(G17=95,"no","wrong value")</f>
        <v>wrong value</v>
      </c>
    </row>
    <row r="18" spans="7:8" x14ac:dyDescent="0.3">
      <c r="G18" s="15" t="s">
        <v>22</v>
      </c>
      <c r="H18" s="6" t="str">
        <f>IF(G18=100,"AC Threshold","wrong value")</f>
        <v>wrong value</v>
      </c>
    </row>
  </sheetData>
  <sheetProtection algorithmName="SHA-512" hashValue="5D35h/ceLCR/vnYbm64MhxHODCYfxwyrYRtuYNBXUiUWNv/shQqjrY/QbtuxLh2XuJFeqnV7U+zBMqty9aA+og==" saltValue="6EzsIsafTUhQZ9hmc1Zvhw==" spinCount="100000" sheet="1" selectLockedCells="1"/>
  <mergeCells count="3">
    <mergeCell ref="A5:B5"/>
    <mergeCell ref="D5:E5"/>
    <mergeCell ref="G5:H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workbookViewId="0">
      <selection activeCell="C18" sqref="C18"/>
    </sheetView>
  </sheetViews>
  <sheetFormatPr defaultColWidth="11.44140625" defaultRowHeight="14.4" x14ac:dyDescent="0.3"/>
  <cols>
    <col min="1" max="1" width="9" style="10" customWidth="1"/>
    <col min="2" max="2" width="16.6640625" style="10" customWidth="1"/>
    <col min="3" max="3" width="7.33203125" style="10" customWidth="1"/>
    <col min="4" max="4" width="13.33203125" style="10" customWidth="1"/>
    <col min="5" max="16384" width="11.44140625" style="10"/>
  </cols>
  <sheetData>
    <row r="1" spans="1:5" x14ac:dyDescent="0.3">
      <c r="A1" s="9" t="s">
        <v>12</v>
      </c>
      <c r="B1" s="9" t="s">
        <v>11</v>
      </c>
      <c r="C1" s="24" t="s">
        <v>13</v>
      </c>
      <c r="D1" s="24"/>
      <c r="E1" s="24"/>
    </row>
    <row r="2" spans="1:5" x14ac:dyDescent="0.3">
      <c r="A2" s="12" t="s">
        <v>3</v>
      </c>
      <c r="B2" s="12" t="s">
        <v>4</v>
      </c>
      <c r="C2" s="25" t="s">
        <v>18</v>
      </c>
      <c r="D2" s="25"/>
      <c r="E2" s="25"/>
    </row>
    <row r="3" spans="1:5" x14ac:dyDescent="0.3">
      <c r="A3" s="12" t="s">
        <v>2</v>
      </c>
      <c r="B3" s="12" t="s">
        <v>4</v>
      </c>
      <c r="C3" s="25" t="s">
        <v>19</v>
      </c>
      <c r="D3" s="25"/>
      <c r="E3" s="25"/>
    </row>
    <row r="4" spans="1:5" x14ac:dyDescent="0.3">
      <c r="A4" s="11" t="s">
        <v>14</v>
      </c>
      <c r="B4" s="12" t="s">
        <v>5</v>
      </c>
      <c r="C4" s="25" t="s">
        <v>0</v>
      </c>
      <c r="D4" s="25"/>
      <c r="E4" s="25"/>
    </row>
    <row r="6" spans="1:5" x14ac:dyDescent="0.3">
      <c r="A6" s="23" t="s">
        <v>6</v>
      </c>
      <c r="B6" s="23"/>
      <c r="C6" s="14" t="s">
        <v>5</v>
      </c>
      <c r="D6" s="14" t="s">
        <v>1</v>
      </c>
    </row>
    <row r="7" spans="1:5" x14ac:dyDescent="0.3">
      <c r="A7" s="15" t="s">
        <v>22</v>
      </c>
      <c r="B7" s="2" t="str">
        <f t="shared" ref="B7:B14" si="0">IF(A7="AC","correct","wrong transducer")</f>
        <v>wrong transducer</v>
      </c>
      <c r="C7" s="15" t="s">
        <v>22</v>
      </c>
      <c r="D7" s="2" t="str">
        <f>IF(C7=30,"no","wrong value")</f>
        <v>wrong value</v>
      </c>
    </row>
    <row r="8" spans="1:5" x14ac:dyDescent="0.3">
      <c r="A8" s="15" t="s">
        <v>22</v>
      </c>
      <c r="B8" s="2" t="str">
        <f t="shared" si="0"/>
        <v>wrong transducer</v>
      </c>
      <c r="C8" s="15" t="s">
        <v>22</v>
      </c>
      <c r="D8" s="2" t="str">
        <f>IF(C8=50,"yes","wrong value")</f>
        <v>wrong value</v>
      </c>
    </row>
    <row r="9" spans="1:5" x14ac:dyDescent="0.3">
      <c r="A9" s="15" t="s">
        <v>22</v>
      </c>
      <c r="B9" s="2" t="str">
        <f t="shared" si="0"/>
        <v>wrong transducer</v>
      </c>
      <c r="C9" s="15" t="s">
        <v>22</v>
      </c>
      <c r="D9" s="2" t="str">
        <f>IF(C9=40,"yes","wrong value")</f>
        <v>wrong value</v>
      </c>
    </row>
    <row r="10" spans="1:5" x14ac:dyDescent="0.3">
      <c r="A10" s="15" t="s">
        <v>22</v>
      </c>
      <c r="B10" s="2" t="str">
        <f t="shared" si="0"/>
        <v>wrong transducer</v>
      </c>
      <c r="C10" s="15" t="s">
        <v>22</v>
      </c>
      <c r="D10" s="2" t="str">
        <f>IF(C10=30,"no","wrong value")</f>
        <v>wrong value</v>
      </c>
    </row>
    <row r="11" spans="1:5" x14ac:dyDescent="0.3">
      <c r="A11" s="15" t="s">
        <v>22</v>
      </c>
      <c r="B11" s="2" t="str">
        <f t="shared" si="0"/>
        <v>wrong transducer</v>
      </c>
      <c r="C11" s="15" t="s">
        <v>22</v>
      </c>
      <c r="D11" s="2" t="str">
        <f>IF(C11=35,"yes","wrong value")</f>
        <v>wrong value</v>
      </c>
    </row>
    <row r="12" spans="1:5" x14ac:dyDescent="0.3">
      <c r="A12" s="15" t="s">
        <v>22</v>
      </c>
      <c r="B12" s="2" t="str">
        <f t="shared" si="0"/>
        <v>wrong transducer</v>
      </c>
      <c r="C12" s="15" t="s">
        <v>22</v>
      </c>
      <c r="D12" s="2" t="str">
        <f>IF(C12=25,"no","wrong value")</f>
        <v>wrong value</v>
      </c>
    </row>
    <row r="13" spans="1:5" x14ac:dyDescent="0.3">
      <c r="A13" s="15" t="s">
        <v>22</v>
      </c>
      <c r="B13" s="2" t="str">
        <f t="shared" si="0"/>
        <v>wrong transducer</v>
      </c>
      <c r="C13" s="15" t="s">
        <v>22</v>
      </c>
      <c r="D13" s="2" t="str">
        <f>IF(C13=30,"no","wrong value")</f>
        <v>wrong value</v>
      </c>
    </row>
    <row r="14" spans="1:5" x14ac:dyDescent="0.3">
      <c r="A14" s="15" t="s">
        <v>22</v>
      </c>
      <c r="B14" s="2" t="str">
        <f t="shared" si="0"/>
        <v>wrong transducer</v>
      </c>
      <c r="C14" s="15" t="s">
        <v>22</v>
      </c>
      <c r="D14" s="2" t="str">
        <f>IF(C14=35,"AC Threshold","wrong value")</f>
        <v>wrong value</v>
      </c>
    </row>
    <row r="15" spans="1:5" x14ac:dyDescent="0.3">
      <c r="A15" s="15" t="s">
        <v>22</v>
      </c>
      <c r="B15" s="2" t="str">
        <f t="shared" ref="B15:B22" si="1">IF(A15="BC","correct","wrong transducer")</f>
        <v>wrong transducer</v>
      </c>
      <c r="C15" s="15" t="s">
        <v>22</v>
      </c>
      <c r="D15" s="2" t="str">
        <f>IF(C15=45,"yes","wrong value")</f>
        <v>wrong value</v>
      </c>
    </row>
    <row r="16" spans="1:5" x14ac:dyDescent="0.3">
      <c r="A16" s="15" t="s">
        <v>22</v>
      </c>
      <c r="B16" s="2" t="str">
        <f t="shared" si="1"/>
        <v>wrong transducer</v>
      </c>
      <c r="C16" s="15" t="s">
        <v>22</v>
      </c>
      <c r="D16" s="2" t="str">
        <f>IF(C16=35,"yes","wrong value")</f>
        <v>wrong value</v>
      </c>
    </row>
    <row r="17" spans="1:4" x14ac:dyDescent="0.3">
      <c r="A17" s="15" t="s">
        <v>22</v>
      </c>
      <c r="B17" s="2" t="str">
        <f t="shared" si="1"/>
        <v>wrong transducer</v>
      </c>
      <c r="C17" s="15" t="s">
        <v>22</v>
      </c>
      <c r="D17" s="2" t="str">
        <f>IF(C17=25,"no","wrong value")</f>
        <v>wrong value</v>
      </c>
    </row>
    <row r="18" spans="1:4" x14ac:dyDescent="0.3">
      <c r="A18" s="15" t="s">
        <v>22</v>
      </c>
      <c r="B18" s="2" t="str">
        <f t="shared" si="1"/>
        <v>wrong transducer</v>
      </c>
      <c r="C18" s="15" t="s">
        <v>22</v>
      </c>
      <c r="D18" s="2" t="str">
        <f>IF(C18=30,"no","wrong value")</f>
        <v>wrong value</v>
      </c>
    </row>
    <row r="19" spans="1:4" x14ac:dyDescent="0.3">
      <c r="A19" s="15" t="s">
        <v>22</v>
      </c>
      <c r="B19" s="2" t="str">
        <f t="shared" si="1"/>
        <v>wrong transducer</v>
      </c>
      <c r="C19" s="15" t="s">
        <v>22</v>
      </c>
      <c r="D19" s="2" t="str">
        <f>IF(C19=35,"yes","wrong value")</f>
        <v>wrong value</v>
      </c>
    </row>
    <row r="20" spans="1:4" x14ac:dyDescent="0.3">
      <c r="A20" s="15" t="s">
        <v>22</v>
      </c>
      <c r="B20" s="2" t="str">
        <f t="shared" si="1"/>
        <v>wrong transducer</v>
      </c>
      <c r="C20" s="15" t="s">
        <v>22</v>
      </c>
      <c r="D20" s="2" t="str">
        <f>IF(C20=25,"no","wrong value")</f>
        <v>wrong value</v>
      </c>
    </row>
    <row r="21" spans="1:4" x14ac:dyDescent="0.3">
      <c r="A21" s="15" t="s">
        <v>22</v>
      </c>
      <c r="B21" s="2" t="str">
        <f t="shared" si="1"/>
        <v>wrong transducer</v>
      </c>
      <c r="C21" s="15" t="s">
        <v>22</v>
      </c>
      <c r="D21" s="2" t="str">
        <f>IF(C21=30,"no","wrong value")</f>
        <v>wrong value</v>
      </c>
    </row>
    <row r="22" spans="1:4" x14ac:dyDescent="0.3">
      <c r="A22" s="15" t="s">
        <v>22</v>
      </c>
      <c r="B22" s="2" t="str">
        <f t="shared" si="1"/>
        <v>wrong transducer</v>
      </c>
      <c r="C22" s="15" t="s">
        <v>22</v>
      </c>
      <c r="D22" s="2" t="str">
        <f>IF(C22=35,"BC Threshold","wrong value")</f>
        <v>wrong value</v>
      </c>
    </row>
  </sheetData>
  <sheetProtection algorithmName="SHA-512" hashValue="SrIr11V9mvO4qxB0iFFe9Yl/+B52qG3c2RlLRQIx9UK9bqTNiD3P0XfWS82vLSZeIIEtqMmTQSFV0DUgWYH3QQ==" saltValue="PkyYBuhnTqZ0SkX8lj5A9w==" spinCount="100000" sheet="1" selectLockedCells="1"/>
  <mergeCells count="5">
    <mergeCell ref="A6:B6"/>
    <mergeCell ref="C1:E1"/>
    <mergeCell ref="C2:E2"/>
    <mergeCell ref="C3:E3"/>
    <mergeCell ref="C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6"/>
  <sheetViews>
    <sheetView workbookViewId="0">
      <selection activeCell="K3" sqref="K3"/>
    </sheetView>
  </sheetViews>
  <sheetFormatPr defaultColWidth="8.77734375" defaultRowHeight="14.4" x14ac:dyDescent="0.3"/>
  <cols>
    <col min="1" max="1" width="10" style="10" customWidth="1"/>
    <col min="2" max="2" width="19" style="10" customWidth="1"/>
    <col min="3" max="3" width="2.44140625" style="10" customWidth="1"/>
    <col min="4" max="4" width="5.6640625" style="10" bestFit="1" customWidth="1"/>
    <col min="5" max="5" width="14.44140625" style="10" bestFit="1" customWidth="1"/>
    <col min="6" max="6" width="2.77734375" style="10" customWidth="1"/>
    <col min="7" max="7" width="9" style="10" customWidth="1"/>
    <col min="8" max="8" width="16.33203125" style="10" bestFit="1" customWidth="1"/>
    <col min="9" max="9" width="1.77734375" style="10" customWidth="1"/>
    <col min="10" max="10" width="5.6640625" style="10" bestFit="1" customWidth="1"/>
    <col min="11" max="11" width="14.6640625" style="10" customWidth="1"/>
    <col min="12" max="12" width="13.109375" style="10" customWidth="1"/>
    <col min="13" max="13" width="9.33203125" style="10" customWidth="1"/>
    <col min="14" max="14" width="11.77734375" style="10" bestFit="1" customWidth="1"/>
    <col min="15" max="15" width="1.44140625" style="10" customWidth="1"/>
    <col min="16" max="16" width="7.33203125" style="10" bestFit="1" customWidth="1"/>
    <col min="17" max="17" width="11.77734375" style="10" bestFit="1" customWidth="1"/>
    <col min="18" max="16384" width="8.77734375" style="10"/>
  </cols>
  <sheetData>
    <row r="1" spans="1:17" x14ac:dyDescent="0.3">
      <c r="A1" s="9" t="s">
        <v>12</v>
      </c>
      <c r="B1" s="9" t="s">
        <v>11</v>
      </c>
      <c r="C1" s="9" t="s">
        <v>13</v>
      </c>
      <c r="D1" s="9"/>
      <c r="E1" s="9"/>
      <c r="F1" s="9"/>
      <c r="G1" s="9"/>
    </row>
    <row r="2" spans="1:17" x14ac:dyDescent="0.3">
      <c r="A2" s="12" t="s">
        <v>3</v>
      </c>
      <c r="B2" s="12" t="s">
        <v>4</v>
      </c>
      <c r="C2" s="12" t="s">
        <v>18</v>
      </c>
      <c r="D2" s="9"/>
      <c r="E2" s="9"/>
      <c r="F2" s="9"/>
      <c r="G2" s="9"/>
    </row>
    <row r="3" spans="1:17" x14ac:dyDescent="0.3">
      <c r="A3" s="12" t="s">
        <v>2</v>
      </c>
      <c r="B3" s="12" t="s">
        <v>4</v>
      </c>
      <c r="C3" s="12" t="s">
        <v>19</v>
      </c>
      <c r="D3" s="9"/>
      <c r="E3" s="9"/>
      <c r="F3" s="9"/>
      <c r="G3" s="9"/>
    </row>
    <row r="4" spans="1:17" x14ac:dyDescent="0.3">
      <c r="A4" s="11" t="s">
        <v>20</v>
      </c>
      <c r="B4" s="12" t="s">
        <v>5</v>
      </c>
      <c r="C4" s="12" t="s">
        <v>21</v>
      </c>
      <c r="D4" s="9"/>
      <c r="E4" s="9"/>
      <c r="F4" s="9"/>
      <c r="G4" s="9"/>
    </row>
    <row r="5" spans="1:17" x14ac:dyDescent="0.3">
      <c r="A5" s="11" t="s">
        <v>14</v>
      </c>
      <c r="B5" s="12" t="s">
        <v>5</v>
      </c>
      <c r="C5" s="12" t="s">
        <v>0</v>
      </c>
      <c r="D5" s="9"/>
      <c r="E5" s="9"/>
      <c r="F5" s="9"/>
      <c r="G5" s="9"/>
    </row>
    <row r="7" spans="1:17" x14ac:dyDescent="0.3">
      <c r="A7" s="26" t="s">
        <v>10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16"/>
      <c r="M7" s="26" t="s">
        <v>9</v>
      </c>
      <c r="N7" s="26"/>
      <c r="O7" s="26"/>
      <c r="P7" s="26"/>
      <c r="Q7" s="26"/>
    </row>
    <row r="8" spans="1:17" x14ac:dyDescent="0.3">
      <c r="A8" s="27" t="s">
        <v>8</v>
      </c>
      <c r="B8" s="27"/>
      <c r="C8" s="27"/>
      <c r="D8" s="27"/>
      <c r="E8" s="27"/>
      <c r="F8" s="27"/>
      <c r="G8" s="26" t="s">
        <v>7</v>
      </c>
      <c r="H8" s="26"/>
      <c r="I8" s="26"/>
      <c r="J8" s="26"/>
      <c r="K8" s="26"/>
      <c r="L8" s="16"/>
      <c r="M8" s="26" t="s">
        <v>8</v>
      </c>
      <c r="N8" s="26"/>
      <c r="O8" s="17"/>
      <c r="P8" s="26" t="s">
        <v>7</v>
      </c>
      <c r="Q8" s="26"/>
    </row>
    <row r="9" spans="1:17" x14ac:dyDescent="0.3">
      <c r="A9" s="23" t="s">
        <v>6</v>
      </c>
      <c r="B9" s="23"/>
      <c r="C9" s="14"/>
      <c r="D9" s="14" t="s">
        <v>5</v>
      </c>
      <c r="E9" s="14" t="s">
        <v>1</v>
      </c>
      <c r="F9" s="14"/>
      <c r="G9" s="23" t="s">
        <v>6</v>
      </c>
      <c r="H9" s="23"/>
      <c r="I9" s="14"/>
      <c r="J9" s="14" t="s">
        <v>5</v>
      </c>
      <c r="K9" s="14" t="s">
        <v>1</v>
      </c>
      <c r="M9" s="14" t="s">
        <v>5</v>
      </c>
      <c r="N9" s="14" t="s">
        <v>1</v>
      </c>
      <c r="O9" s="14"/>
      <c r="P9" s="14" t="s">
        <v>5</v>
      </c>
      <c r="Q9" s="14" t="s">
        <v>1</v>
      </c>
    </row>
    <row r="10" spans="1:17" x14ac:dyDescent="0.3">
      <c r="A10" s="15" t="s">
        <v>22</v>
      </c>
      <c r="B10" s="2" t="str">
        <f t="shared" ref="B10:B16" si="0">IF(A10="AC","correct","wrong transducer")</f>
        <v>wrong transducer</v>
      </c>
      <c r="C10" s="7"/>
      <c r="D10" s="15" t="s">
        <v>22</v>
      </c>
      <c r="E10" s="2" t="str">
        <f>IF(D10=30,"yes","wrong value")</f>
        <v>wrong value</v>
      </c>
      <c r="F10" s="7"/>
      <c r="G10" s="15" t="s">
        <v>22</v>
      </c>
      <c r="H10" s="2" t="str">
        <f t="shared" ref="H10:H16" si="1">IF(G10="none","correct","wrong transducer")</f>
        <v>wrong transducer</v>
      </c>
      <c r="I10" s="7"/>
      <c r="J10" s="1" t="s">
        <v>22</v>
      </c>
      <c r="K10" s="2" t="str">
        <f t="shared" ref="K10:K16" si="2">IF(J10="none","n/a","wrong value")</f>
        <v>wrong value</v>
      </c>
      <c r="L10" s="7"/>
      <c r="M10" s="1" t="s">
        <v>22</v>
      </c>
      <c r="N10" s="2" t="str">
        <f t="shared" ref="N10:N36" si="3">IF(M10="none","n/a","wrong value")</f>
        <v>wrong value</v>
      </c>
      <c r="O10" s="7"/>
      <c r="P10" s="1" t="s">
        <v>22</v>
      </c>
      <c r="Q10" s="2" t="str">
        <f t="shared" ref="Q10:Q32" si="4">IF(P10="none","n/a","wrong value")</f>
        <v>wrong value</v>
      </c>
    </row>
    <row r="11" spans="1:17" x14ac:dyDescent="0.3">
      <c r="A11" s="15" t="s">
        <v>22</v>
      </c>
      <c r="B11" s="2" t="str">
        <f t="shared" si="0"/>
        <v>wrong transducer</v>
      </c>
      <c r="C11" s="7"/>
      <c r="D11" s="15" t="s">
        <v>22</v>
      </c>
      <c r="E11" s="2" t="str">
        <f>IF(D11=20,"no","wrong value")</f>
        <v>wrong value</v>
      </c>
      <c r="F11" s="7"/>
      <c r="G11" s="15" t="s">
        <v>22</v>
      </c>
      <c r="H11" s="2" t="str">
        <f t="shared" si="1"/>
        <v>wrong transducer</v>
      </c>
      <c r="I11" s="7"/>
      <c r="J11" s="1" t="s">
        <v>22</v>
      </c>
      <c r="K11" s="2" t="str">
        <f t="shared" si="2"/>
        <v>wrong value</v>
      </c>
      <c r="L11" s="7"/>
      <c r="M11" s="1" t="s">
        <v>22</v>
      </c>
      <c r="N11" s="2" t="str">
        <f t="shared" si="3"/>
        <v>wrong value</v>
      </c>
      <c r="O11" s="7"/>
      <c r="P11" s="1" t="s">
        <v>22</v>
      </c>
      <c r="Q11" s="2" t="str">
        <f t="shared" si="4"/>
        <v>wrong value</v>
      </c>
    </row>
    <row r="12" spans="1:17" x14ac:dyDescent="0.3">
      <c r="A12" s="15" t="s">
        <v>22</v>
      </c>
      <c r="B12" s="2" t="str">
        <f t="shared" si="0"/>
        <v>wrong transducer</v>
      </c>
      <c r="C12" s="7"/>
      <c r="D12" s="15" t="s">
        <v>22</v>
      </c>
      <c r="E12" s="2" t="str">
        <f>IF(D12=25,"no","wrong value")</f>
        <v>wrong value</v>
      </c>
      <c r="F12" s="7"/>
      <c r="G12" s="15" t="s">
        <v>22</v>
      </c>
      <c r="H12" s="2" t="str">
        <f t="shared" si="1"/>
        <v>wrong transducer</v>
      </c>
      <c r="I12" s="7"/>
      <c r="J12" s="1" t="s">
        <v>22</v>
      </c>
      <c r="K12" s="2" t="str">
        <f t="shared" si="2"/>
        <v>wrong value</v>
      </c>
      <c r="L12" s="7"/>
      <c r="M12" s="1" t="s">
        <v>22</v>
      </c>
      <c r="N12" s="2" t="str">
        <f>IF(M12="none","n/a","wrong value")</f>
        <v>wrong value</v>
      </c>
      <c r="O12" s="7"/>
      <c r="P12" s="1" t="s">
        <v>22</v>
      </c>
      <c r="Q12" s="2" t="str">
        <f t="shared" si="4"/>
        <v>wrong value</v>
      </c>
    </row>
    <row r="13" spans="1:17" x14ac:dyDescent="0.3">
      <c r="A13" s="15" t="s">
        <v>22</v>
      </c>
      <c r="B13" s="2" t="str">
        <f t="shared" si="0"/>
        <v>wrong transducer</v>
      </c>
      <c r="C13" s="7"/>
      <c r="D13" s="15" t="s">
        <v>22</v>
      </c>
      <c r="E13" s="2" t="str">
        <f>IF(D13=30,"yes","wrong value")</f>
        <v>wrong value</v>
      </c>
      <c r="F13" s="7"/>
      <c r="G13" s="15" t="s">
        <v>22</v>
      </c>
      <c r="H13" s="2" t="str">
        <f t="shared" si="1"/>
        <v>wrong transducer</v>
      </c>
      <c r="I13" s="7"/>
      <c r="J13" s="1" t="s">
        <v>22</v>
      </c>
      <c r="K13" s="2" t="str">
        <f t="shared" si="2"/>
        <v>wrong value</v>
      </c>
      <c r="L13" s="7"/>
      <c r="M13" s="1" t="s">
        <v>22</v>
      </c>
      <c r="N13" s="2" t="str">
        <f t="shared" si="3"/>
        <v>wrong value</v>
      </c>
      <c r="O13" s="7"/>
      <c r="P13" s="1" t="s">
        <v>22</v>
      </c>
      <c r="Q13" s="2" t="str">
        <f t="shared" si="4"/>
        <v>wrong value</v>
      </c>
    </row>
    <row r="14" spans="1:17" x14ac:dyDescent="0.3">
      <c r="A14" s="15" t="s">
        <v>22</v>
      </c>
      <c r="B14" s="2" t="str">
        <f t="shared" si="0"/>
        <v>wrong transducer</v>
      </c>
      <c r="C14" s="7"/>
      <c r="D14" s="15" t="s">
        <v>22</v>
      </c>
      <c r="E14" s="2" t="str">
        <f>IF(D14=20,"no","wrong value")</f>
        <v>wrong value</v>
      </c>
      <c r="F14" s="7"/>
      <c r="G14" s="15" t="s">
        <v>22</v>
      </c>
      <c r="H14" s="2" t="str">
        <f t="shared" si="1"/>
        <v>wrong transducer</v>
      </c>
      <c r="I14" s="7"/>
      <c r="J14" s="1" t="s">
        <v>22</v>
      </c>
      <c r="K14" s="2" t="str">
        <f>IF(J14="none","n/a","wrong value")</f>
        <v>wrong value</v>
      </c>
      <c r="L14" s="7"/>
      <c r="M14" s="1" t="s">
        <v>22</v>
      </c>
      <c r="N14" s="2" t="str">
        <f t="shared" si="3"/>
        <v>wrong value</v>
      </c>
      <c r="O14" s="7"/>
      <c r="P14" s="1" t="s">
        <v>22</v>
      </c>
      <c r="Q14" s="2" t="str">
        <f t="shared" si="4"/>
        <v>wrong value</v>
      </c>
    </row>
    <row r="15" spans="1:17" x14ac:dyDescent="0.3">
      <c r="A15" s="15" t="s">
        <v>22</v>
      </c>
      <c r="B15" s="2" t="str">
        <f t="shared" si="0"/>
        <v>wrong transducer</v>
      </c>
      <c r="C15" s="7"/>
      <c r="D15" s="15" t="s">
        <v>22</v>
      </c>
      <c r="E15" s="2" t="str">
        <f>IF(D15=25,"no","wrong value")</f>
        <v>wrong value</v>
      </c>
      <c r="F15" s="7"/>
      <c r="G15" s="15" t="s">
        <v>22</v>
      </c>
      <c r="H15" s="2" t="str">
        <f t="shared" si="1"/>
        <v>wrong transducer</v>
      </c>
      <c r="I15" s="7"/>
      <c r="J15" s="1" t="s">
        <v>22</v>
      </c>
      <c r="K15" s="2" t="str">
        <f t="shared" si="2"/>
        <v>wrong value</v>
      </c>
      <c r="L15" s="7"/>
      <c r="M15" s="1" t="s">
        <v>22</v>
      </c>
      <c r="N15" s="2" t="str">
        <f t="shared" si="3"/>
        <v>wrong value</v>
      </c>
      <c r="O15" s="7"/>
      <c r="P15" s="1" t="s">
        <v>22</v>
      </c>
      <c r="Q15" s="2" t="str">
        <f t="shared" si="4"/>
        <v>wrong value</v>
      </c>
    </row>
    <row r="16" spans="1:17" x14ac:dyDescent="0.3">
      <c r="A16" s="15" t="s">
        <v>22</v>
      </c>
      <c r="B16" s="2" t="str">
        <f t="shared" si="0"/>
        <v>wrong transducer</v>
      </c>
      <c r="C16" s="7"/>
      <c r="D16" s="15" t="s">
        <v>22</v>
      </c>
      <c r="E16" s="2" t="str">
        <f>IF(D16=30,"R AC Threshold","wrong value")</f>
        <v>wrong value</v>
      </c>
      <c r="F16" s="7"/>
      <c r="G16" s="15" t="s">
        <v>22</v>
      </c>
      <c r="H16" s="2" t="str">
        <f t="shared" si="1"/>
        <v>wrong transducer</v>
      </c>
      <c r="I16" s="7"/>
      <c r="J16" s="1" t="s">
        <v>22</v>
      </c>
      <c r="K16" s="2" t="str">
        <f t="shared" si="2"/>
        <v>wrong value</v>
      </c>
      <c r="L16" s="7"/>
      <c r="M16" s="1" t="s">
        <v>22</v>
      </c>
      <c r="N16" s="2" t="str">
        <f t="shared" si="3"/>
        <v>wrong value</v>
      </c>
      <c r="O16" s="7"/>
      <c r="P16" s="1" t="s">
        <v>22</v>
      </c>
      <c r="Q16" s="2" t="str">
        <f t="shared" si="4"/>
        <v>wrong value</v>
      </c>
    </row>
    <row r="17" spans="1:17" x14ac:dyDescent="0.3">
      <c r="A17" s="15" t="s">
        <v>22</v>
      </c>
      <c r="B17" s="2" t="str">
        <f t="shared" ref="B17:B24" si="5">IF(A17="none","correct","wrong transducer")</f>
        <v>wrong transducer</v>
      </c>
      <c r="C17" s="7"/>
      <c r="D17" s="18" t="s">
        <v>22</v>
      </c>
      <c r="E17" s="2" t="str">
        <f t="shared" ref="E17:E24" si="6">IF(D17="none","n/a","wrong value")</f>
        <v>wrong value</v>
      </c>
      <c r="F17" s="7"/>
      <c r="G17" s="15" t="s">
        <v>22</v>
      </c>
      <c r="H17" s="2" t="str">
        <f t="shared" ref="H17:H24" si="7">IF(G17="AC","correct","wrong transducer")</f>
        <v>wrong transducer</v>
      </c>
      <c r="I17" s="7"/>
      <c r="J17" s="15" t="s">
        <v>22</v>
      </c>
      <c r="K17" s="2" t="str">
        <f>IF(J17=30,"yes","wrong value")</f>
        <v>wrong value</v>
      </c>
      <c r="L17" s="7"/>
      <c r="M17" s="1" t="s">
        <v>22</v>
      </c>
      <c r="N17" s="2" t="str">
        <f t="shared" si="3"/>
        <v>wrong value</v>
      </c>
      <c r="O17" s="7"/>
      <c r="P17" s="1" t="s">
        <v>22</v>
      </c>
      <c r="Q17" s="2" t="str">
        <f t="shared" si="4"/>
        <v>wrong value</v>
      </c>
    </row>
    <row r="18" spans="1:17" x14ac:dyDescent="0.3">
      <c r="A18" s="15" t="s">
        <v>22</v>
      </c>
      <c r="B18" s="2" t="str">
        <f t="shared" si="5"/>
        <v>wrong transducer</v>
      </c>
      <c r="C18" s="7"/>
      <c r="D18" s="15" t="s">
        <v>22</v>
      </c>
      <c r="E18" s="2" t="str">
        <f t="shared" si="6"/>
        <v>wrong value</v>
      </c>
      <c r="F18" s="7"/>
      <c r="G18" s="15" t="s">
        <v>22</v>
      </c>
      <c r="H18" s="2" t="str">
        <f t="shared" si="7"/>
        <v>wrong transducer</v>
      </c>
      <c r="I18" s="7"/>
      <c r="J18" s="15" t="s">
        <v>22</v>
      </c>
      <c r="K18" s="2" t="str">
        <f>IF(J18=20,"yes","wrong value")</f>
        <v>wrong value</v>
      </c>
      <c r="L18" s="7"/>
      <c r="M18" s="1" t="s">
        <v>22</v>
      </c>
      <c r="N18" s="2" t="str">
        <f t="shared" si="3"/>
        <v>wrong value</v>
      </c>
      <c r="O18" s="7"/>
      <c r="P18" s="1" t="s">
        <v>22</v>
      </c>
      <c r="Q18" s="2" t="str">
        <f t="shared" si="4"/>
        <v>wrong value</v>
      </c>
    </row>
    <row r="19" spans="1:17" x14ac:dyDescent="0.3">
      <c r="A19" s="15" t="s">
        <v>22</v>
      </c>
      <c r="B19" s="2" t="str">
        <f t="shared" si="5"/>
        <v>wrong transducer</v>
      </c>
      <c r="C19" s="7"/>
      <c r="D19" s="18" t="s">
        <v>22</v>
      </c>
      <c r="E19" s="2" t="str">
        <f t="shared" si="6"/>
        <v>wrong value</v>
      </c>
      <c r="F19" s="7"/>
      <c r="G19" s="15" t="s">
        <v>22</v>
      </c>
      <c r="H19" s="2" t="str">
        <f t="shared" si="7"/>
        <v>wrong transducer</v>
      </c>
      <c r="I19" s="7"/>
      <c r="J19" s="15" t="s">
        <v>22</v>
      </c>
      <c r="K19" s="2" t="str">
        <f>IF(J19=10,"yes","wrong value")</f>
        <v>wrong value</v>
      </c>
      <c r="L19" s="7"/>
      <c r="M19" s="1" t="s">
        <v>22</v>
      </c>
      <c r="N19" s="2" t="str">
        <f t="shared" si="3"/>
        <v>wrong value</v>
      </c>
      <c r="O19" s="7"/>
      <c r="P19" s="1" t="s">
        <v>22</v>
      </c>
      <c r="Q19" s="2" t="str">
        <f t="shared" si="4"/>
        <v>wrong value</v>
      </c>
    </row>
    <row r="20" spans="1:17" x14ac:dyDescent="0.3">
      <c r="A20" s="15" t="s">
        <v>22</v>
      </c>
      <c r="B20" s="2" t="str">
        <f t="shared" si="5"/>
        <v>wrong transducer</v>
      </c>
      <c r="C20" s="7"/>
      <c r="D20" s="15" t="s">
        <v>22</v>
      </c>
      <c r="E20" s="2" t="str">
        <f t="shared" si="6"/>
        <v>wrong value</v>
      </c>
      <c r="F20" s="7"/>
      <c r="G20" s="15" t="s">
        <v>22</v>
      </c>
      <c r="H20" s="2" t="str">
        <f t="shared" si="7"/>
        <v>wrong transducer</v>
      </c>
      <c r="I20" s="7"/>
      <c r="J20" s="15" t="s">
        <v>22</v>
      </c>
      <c r="K20" s="2" t="str">
        <f>IF(J20=0,"no","wrong value")</f>
        <v>wrong value</v>
      </c>
      <c r="L20" s="7"/>
      <c r="M20" s="1" t="s">
        <v>22</v>
      </c>
      <c r="N20" s="2" t="str">
        <f t="shared" si="3"/>
        <v>wrong value</v>
      </c>
      <c r="O20" s="7"/>
      <c r="P20" s="1" t="s">
        <v>22</v>
      </c>
      <c r="Q20" s="2" t="str">
        <f t="shared" si="4"/>
        <v>wrong value</v>
      </c>
    </row>
    <row r="21" spans="1:17" x14ac:dyDescent="0.3">
      <c r="A21" s="15" t="s">
        <v>22</v>
      </c>
      <c r="B21" s="2" t="str">
        <f t="shared" si="5"/>
        <v>wrong transducer</v>
      </c>
      <c r="C21" s="7"/>
      <c r="D21" s="18" t="s">
        <v>22</v>
      </c>
      <c r="E21" s="2" t="str">
        <f t="shared" si="6"/>
        <v>wrong value</v>
      </c>
      <c r="F21" s="7"/>
      <c r="G21" s="15" t="s">
        <v>22</v>
      </c>
      <c r="H21" s="2" t="str">
        <f>IF(G21="AC","correct","wrong transducer")</f>
        <v>wrong transducer</v>
      </c>
      <c r="I21" s="7"/>
      <c r="J21" s="15" t="s">
        <v>22</v>
      </c>
      <c r="K21" s="2" t="str">
        <f>IF(J21=5,"yes","wrong value")</f>
        <v>wrong value</v>
      </c>
      <c r="L21" s="7"/>
      <c r="M21" s="1" t="s">
        <v>22</v>
      </c>
      <c r="N21" s="2" t="str">
        <f t="shared" si="3"/>
        <v>wrong value</v>
      </c>
      <c r="O21" s="7"/>
      <c r="P21" s="1" t="s">
        <v>22</v>
      </c>
      <c r="Q21" s="2" t="str">
        <f t="shared" si="4"/>
        <v>wrong value</v>
      </c>
    </row>
    <row r="22" spans="1:17" x14ac:dyDescent="0.3">
      <c r="A22" s="15" t="s">
        <v>22</v>
      </c>
      <c r="B22" s="2" t="str">
        <f t="shared" si="5"/>
        <v>wrong transducer</v>
      </c>
      <c r="C22" s="7"/>
      <c r="D22" s="15" t="s">
        <v>22</v>
      </c>
      <c r="E22" s="2" t="str">
        <f t="shared" si="6"/>
        <v>wrong value</v>
      </c>
      <c r="F22" s="7"/>
      <c r="G22" s="15" t="s">
        <v>22</v>
      </c>
      <c r="H22" s="2" t="str">
        <f t="shared" si="7"/>
        <v>wrong transducer</v>
      </c>
      <c r="I22" s="7"/>
      <c r="J22" s="15" t="s">
        <v>22</v>
      </c>
      <c r="K22" s="2" t="str">
        <f>IF(J22=-5,"no","wrong value")</f>
        <v>wrong value</v>
      </c>
      <c r="L22" s="7"/>
      <c r="M22" s="1" t="s">
        <v>22</v>
      </c>
      <c r="N22" s="2" t="str">
        <f t="shared" si="3"/>
        <v>wrong value</v>
      </c>
      <c r="O22" s="7"/>
      <c r="P22" s="1" t="s">
        <v>22</v>
      </c>
      <c r="Q22" s="2" t="str">
        <f t="shared" si="4"/>
        <v>wrong value</v>
      </c>
    </row>
    <row r="23" spans="1:17" x14ac:dyDescent="0.3">
      <c r="A23" s="15" t="s">
        <v>22</v>
      </c>
      <c r="B23" s="2" t="str">
        <f t="shared" si="5"/>
        <v>wrong transducer</v>
      </c>
      <c r="C23" s="7"/>
      <c r="D23" s="15" t="s">
        <v>22</v>
      </c>
      <c r="E23" s="2" t="str">
        <f t="shared" si="6"/>
        <v>wrong value</v>
      </c>
      <c r="F23" s="7"/>
      <c r="G23" s="15" t="s">
        <v>22</v>
      </c>
      <c r="H23" s="2" t="str">
        <f t="shared" si="7"/>
        <v>wrong transducer</v>
      </c>
      <c r="I23" s="7"/>
      <c r="J23" s="15" t="s">
        <v>22</v>
      </c>
      <c r="K23" s="2" t="str">
        <f>IF(J23=0,"no","wrong value")</f>
        <v>wrong value</v>
      </c>
      <c r="L23" s="7"/>
      <c r="M23" s="1" t="s">
        <v>22</v>
      </c>
      <c r="N23" s="2" t="str">
        <f t="shared" si="3"/>
        <v>wrong value</v>
      </c>
      <c r="O23" s="7"/>
      <c r="P23" s="1" t="s">
        <v>22</v>
      </c>
      <c r="Q23" s="2" t="str">
        <f t="shared" si="4"/>
        <v>wrong value</v>
      </c>
    </row>
    <row r="24" spans="1:17" x14ac:dyDescent="0.3">
      <c r="A24" s="15" t="s">
        <v>22</v>
      </c>
      <c r="B24" s="2" t="str">
        <f t="shared" si="5"/>
        <v>wrong transducer</v>
      </c>
      <c r="C24" s="7"/>
      <c r="D24" s="15" t="s">
        <v>22</v>
      </c>
      <c r="E24" s="2" t="str">
        <f t="shared" si="6"/>
        <v>wrong value</v>
      </c>
      <c r="F24" s="7"/>
      <c r="G24" s="15" t="s">
        <v>22</v>
      </c>
      <c r="H24" s="2" t="str">
        <f t="shared" si="7"/>
        <v>wrong transducer</v>
      </c>
      <c r="I24" s="7"/>
      <c r="J24" s="15" t="s">
        <v>22</v>
      </c>
      <c r="K24" s="2" t="str">
        <f>IF(J24=5,"AC L Threshold","wrong value")</f>
        <v>wrong value</v>
      </c>
      <c r="L24" s="7"/>
      <c r="M24" s="1" t="s">
        <v>22</v>
      </c>
      <c r="N24" s="2" t="str">
        <f t="shared" si="3"/>
        <v>wrong value</v>
      </c>
      <c r="O24" s="7"/>
      <c r="P24" s="1" t="s">
        <v>22</v>
      </c>
      <c r="Q24" s="2" t="str">
        <f t="shared" si="4"/>
        <v>wrong value</v>
      </c>
    </row>
    <row r="25" spans="1:17" x14ac:dyDescent="0.3">
      <c r="A25" s="15" t="s">
        <v>22</v>
      </c>
      <c r="B25" s="2" t="str">
        <f t="shared" ref="B25" si="8">IF(A25="BC","correct","wrong transducer")</f>
        <v>wrong transducer</v>
      </c>
      <c r="C25" s="7"/>
      <c r="D25" s="15" t="s">
        <v>22</v>
      </c>
      <c r="E25" s="2" t="str">
        <f>IF(D25=15,"yes","wrong value")</f>
        <v>wrong value</v>
      </c>
      <c r="F25" s="7"/>
      <c r="G25" s="15" t="s">
        <v>22</v>
      </c>
      <c r="H25" s="2" t="str">
        <f t="shared" ref="H25" si="9">IF(G25="none","correct","wrong transducer")</f>
        <v>wrong transducer</v>
      </c>
      <c r="I25" s="7"/>
      <c r="J25" s="15" t="s">
        <v>22</v>
      </c>
      <c r="K25" s="2" t="str">
        <f t="shared" ref="K25" si="10">IF(J25="none","n/a","wrong value")</f>
        <v>wrong value</v>
      </c>
      <c r="L25" s="7"/>
      <c r="M25" s="1" t="s">
        <v>22</v>
      </c>
      <c r="N25" s="2" t="str">
        <f t="shared" ref="N25" si="11">IF(M25="none","n/a","wrong value")</f>
        <v>wrong value</v>
      </c>
      <c r="O25" s="7"/>
      <c r="P25" s="1" t="s">
        <v>22</v>
      </c>
      <c r="Q25" s="2" t="str">
        <f t="shared" ref="Q25" si="12">IF(P25="none","n/a","wrong value")</f>
        <v>wrong value</v>
      </c>
    </row>
    <row r="26" spans="1:17" x14ac:dyDescent="0.3">
      <c r="A26" s="15" t="s">
        <v>22</v>
      </c>
      <c r="B26" s="2" t="str">
        <f t="shared" ref="B26:B36" si="13">IF(A26="BC","correct","wrong transducer")</f>
        <v>wrong transducer</v>
      </c>
      <c r="C26" s="7"/>
      <c r="D26" s="19" t="s">
        <v>22</v>
      </c>
      <c r="E26" s="2" t="str">
        <f>IF(D26=5,"yes","wrong value")</f>
        <v>wrong value</v>
      </c>
      <c r="F26" s="7"/>
      <c r="G26" s="15" t="s">
        <v>22</v>
      </c>
      <c r="H26" s="2" t="str">
        <f t="shared" ref="H26:H32" si="14">IF(G26="none","correct","wrong transducer")</f>
        <v>wrong transducer</v>
      </c>
      <c r="I26" s="7"/>
      <c r="J26" s="15" t="s">
        <v>22</v>
      </c>
      <c r="K26" s="2" t="str">
        <f t="shared" ref="K26:K36" si="15">IF(J26="none","n/a","wrong value")</f>
        <v>wrong value</v>
      </c>
      <c r="L26" s="7"/>
      <c r="M26" s="1" t="s">
        <v>22</v>
      </c>
      <c r="N26" s="2" t="str">
        <f t="shared" si="3"/>
        <v>wrong value</v>
      </c>
      <c r="O26" s="7"/>
      <c r="P26" s="1" t="s">
        <v>22</v>
      </c>
      <c r="Q26" s="2" t="str">
        <f t="shared" si="4"/>
        <v>wrong value</v>
      </c>
    </row>
    <row r="27" spans="1:17" x14ac:dyDescent="0.3">
      <c r="A27" s="15" t="s">
        <v>22</v>
      </c>
      <c r="B27" s="2" t="str">
        <f t="shared" si="13"/>
        <v>wrong transducer</v>
      </c>
      <c r="C27" s="7"/>
      <c r="D27" s="15" t="s">
        <v>22</v>
      </c>
      <c r="E27" s="2" t="str">
        <f>IF(D27=-5,"no","wrong value")</f>
        <v>wrong value</v>
      </c>
      <c r="F27" s="7"/>
      <c r="G27" s="15" t="s">
        <v>22</v>
      </c>
      <c r="H27" s="2" t="str">
        <f t="shared" si="14"/>
        <v>wrong transducer</v>
      </c>
      <c r="I27" s="7"/>
      <c r="J27" s="15" t="s">
        <v>22</v>
      </c>
      <c r="K27" s="2" t="str">
        <f t="shared" si="15"/>
        <v>wrong value</v>
      </c>
      <c r="L27" s="7"/>
      <c r="M27" s="1" t="s">
        <v>22</v>
      </c>
      <c r="N27" s="2" t="str">
        <f t="shared" si="3"/>
        <v>wrong value</v>
      </c>
      <c r="O27" s="7"/>
      <c r="P27" s="1" t="s">
        <v>22</v>
      </c>
      <c r="Q27" s="2" t="str">
        <f t="shared" si="4"/>
        <v>wrong value</v>
      </c>
    </row>
    <row r="28" spans="1:17" x14ac:dyDescent="0.3">
      <c r="A28" s="15" t="s">
        <v>22</v>
      </c>
      <c r="B28" s="2" t="str">
        <f t="shared" si="13"/>
        <v>wrong transducer</v>
      </c>
      <c r="C28" s="7"/>
      <c r="D28" s="15" t="s">
        <v>22</v>
      </c>
      <c r="E28" s="2" t="str">
        <f>IF(D28=0,"no","wrong value")</f>
        <v>wrong value</v>
      </c>
      <c r="F28" s="7"/>
      <c r="G28" s="15" t="s">
        <v>22</v>
      </c>
      <c r="H28" s="2" t="str">
        <f t="shared" si="14"/>
        <v>wrong transducer</v>
      </c>
      <c r="I28" s="7"/>
      <c r="J28" s="15" t="s">
        <v>22</v>
      </c>
      <c r="K28" s="2" t="str">
        <f t="shared" si="15"/>
        <v>wrong value</v>
      </c>
      <c r="L28" s="7"/>
      <c r="M28" s="1" t="s">
        <v>22</v>
      </c>
      <c r="N28" s="2" t="str">
        <f t="shared" si="3"/>
        <v>wrong value</v>
      </c>
      <c r="O28" s="7"/>
      <c r="P28" s="1" t="s">
        <v>22</v>
      </c>
      <c r="Q28" s="2" t="str">
        <f t="shared" si="4"/>
        <v>wrong value</v>
      </c>
    </row>
    <row r="29" spans="1:17" x14ac:dyDescent="0.3">
      <c r="A29" s="15" t="s">
        <v>22</v>
      </c>
      <c r="B29" s="2" t="str">
        <f t="shared" si="13"/>
        <v>wrong transducer</v>
      </c>
      <c r="C29" s="7"/>
      <c r="D29" s="15" t="s">
        <v>22</v>
      </c>
      <c r="E29" s="2" t="str">
        <f>IF(D29=5,"yes","wrong value")</f>
        <v>wrong value</v>
      </c>
      <c r="F29" s="7"/>
      <c r="G29" s="15" t="s">
        <v>22</v>
      </c>
      <c r="H29" s="2" t="str">
        <f t="shared" si="14"/>
        <v>wrong transducer</v>
      </c>
      <c r="I29" s="7"/>
      <c r="J29" s="15" t="s">
        <v>22</v>
      </c>
      <c r="K29" s="2" t="str">
        <f t="shared" si="15"/>
        <v>wrong value</v>
      </c>
      <c r="L29" s="7"/>
      <c r="M29" s="1" t="s">
        <v>22</v>
      </c>
      <c r="N29" s="2" t="str">
        <f t="shared" si="3"/>
        <v>wrong value</v>
      </c>
      <c r="O29" s="7"/>
      <c r="P29" s="1" t="s">
        <v>22</v>
      </c>
      <c r="Q29" s="2" t="str">
        <f t="shared" si="4"/>
        <v>wrong value</v>
      </c>
    </row>
    <row r="30" spans="1:17" x14ac:dyDescent="0.3">
      <c r="A30" s="15" t="s">
        <v>22</v>
      </c>
      <c r="B30" s="2" t="str">
        <f t="shared" si="13"/>
        <v>wrong transducer</v>
      </c>
      <c r="C30" s="7"/>
      <c r="D30" s="15" t="s">
        <v>22</v>
      </c>
      <c r="E30" s="2" t="str">
        <f>IF(D30=-5,"no","wrong value")</f>
        <v>wrong value</v>
      </c>
      <c r="F30" s="7"/>
      <c r="G30" s="15" t="s">
        <v>22</v>
      </c>
      <c r="H30" s="2" t="str">
        <f t="shared" si="14"/>
        <v>wrong transducer</v>
      </c>
      <c r="I30" s="7"/>
      <c r="J30" s="15" t="s">
        <v>22</v>
      </c>
      <c r="K30" s="2" t="str">
        <f t="shared" si="15"/>
        <v>wrong value</v>
      </c>
      <c r="L30" s="7"/>
      <c r="M30" s="1" t="s">
        <v>22</v>
      </c>
      <c r="N30" s="2" t="str">
        <f t="shared" si="3"/>
        <v>wrong value</v>
      </c>
      <c r="O30" s="7"/>
      <c r="P30" s="1" t="s">
        <v>22</v>
      </c>
      <c r="Q30" s="2" t="str">
        <f t="shared" si="4"/>
        <v>wrong value</v>
      </c>
    </row>
    <row r="31" spans="1:17" x14ac:dyDescent="0.3">
      <c r="A31" s="15" t="s">
        <v>22</v>
      </c>
      <c r="B31" s="2" t="str">
        <f t="shared" si="13"/>
        <v>wrong transducer</v>
      </c>
      <c r="C31" s="7"/>
      <c r="D31" s="15" t="s">
        <v>22</v>
      </c>
      <c r="E31" s="2" t="str">
        <f>IF(D31=0,"no","wrong value")</f>
        <v>wrong value</v>
      </c>
      <c r="F31" s="7"/>
      <c r="G31" s="15" t="s">
        <v>22</v>
      </c>
      <c r="H31" s="2" t="str">
        <f t="shared" si="14"/>
        <v>wrong transducer</v>
      </c>
      <c r="I31" s="7"/>
      <c r="J31" s="15" t="s">
        <v>22</v>
      </c>
      <c r="K31" s="2" t="str">
        <f t="shared" si="15"/>
        <v>wrong value</v>
      </c>
      <c r="L31" s="7"/>
      <c r="M31" s="1" t="s">
        <v>22</v>
      </c>
      <c r="N31" s="2" t="str">
        <f t="shared" si="3"/>
        <v>wrong value</v>
      </c>
      <c r="O31" s="7"/>
      <c r="P31" s="1" t="s">
        <v>22</v>
      </c>
      <c r="Q31" s="2" t="str">
        <f t="shared" si="4"/>
        <v>wrong value</v>
      </c>
    </row>
    <row r="32" spans="1:17" x14ac:dyDescent="0.3">
      <c r="A32" s="15" t="s">
        <v>22</v>
      </c>
      <c r="B32" s="2" t="str">
        <f t="shared" si="13"/>
        <v>wrong transducer</v>
      </c>
      <c r="C32" s="7"/>
      <c r="D32" s="15" t="s">
        <v>22</v>
      </c>
      <c r="E32" s="2" t="str">
        <f>IF(D32=5,"BC UM Thres","wrong value")</f>
        <v>wrong value</v>
      </c>
      <c r="F32" s="7"/>
      <c r="G32" s="15" t="s">
        <v>22</v>
      </c>
      <c r="H32" s="2" t="str">
        <f t="shared" si="14"/>
        <v>wrong transducer</v>
      </c>
      <c r="I32" s="7"/>
      <c r="J32" s="15" t="s">
        <v>22</v>
      </c>
      <c r="K32" s="2" t="str">
        <f t="shared" si="15"/>
        <v>wrong value</v>
      </c>
      <c r="L32" s="7"/>
      <c r="M32" s="1" t="s">
        <v>22</v>
      </c>
      <c r="N32" s="2" t="str">
        <f t="shared" si="3"/>
        <v>wrong value</v>
      </c>
      <c r="O32" s="7"/>
      <c r="P32" s="1" t="s">
        <v>22</v>
      </c>
      <c r="Q32" s="2" t="str">
        <f t="shared" si="4"/>
        <v>wrong value</v>
      </c>
    </row>
    <row r="33" spans="1:17" x14ac:dyDescent="0.3">
      <c r="A33" s="15" t="s">
        <v>22</v>
      </c>
      <c r="B33" s="2" t="str">
        <f t="shared" si="13"/>
        <v>wrong transducer</v>
      </c>
      <c r="C33" s="7"/>
      <c r="D33" s="15" t="s">
        <v>22</v>
      </c>
      <c r="E33" s="2" t="str">
        <f>IF(D33=5,"no","wrong value")</f>
        <v>wrong value</v>
      </c>
      <c r="F33" s="7"/>
      <c r="G33" s="15" t="s">
        <v>22</v>
      </c>
      <c r="H33" s="2" t="str">
        <f t="shared" ref="H33:H36" si="16">IF(G33="AC","correct","wrong transducer")</f>
        <v>wrong transducer</v>
      </c>
      <c r="I33" s="7"/>
      <c r="J33" s="15" t="s">
        <v>22</v>
      </c>
      <c r="K33" s="2" t="str">
        <f t="shared" si="15"/>
        <v>wrong value</v>
      </c>
      <c r="L33" s="7"/>
      <c r="M33" s="1" t="s">
        <v>22</v>
      </c>
      <c r="N33" s="2" t="str">
        <f t="shared" si="3"/>
        <v>wrong value</v>
      </c>
      <c r="O33" s="7"/>
      <c r="P33" s="1" t="s">
        <v>22</v>
      </c>
      <c r="Q33" s="2" t="str">
        <f>IF(P33=15,"correct","wrong value")</f>
        <v>wrong value</v>
      </c>
    </row>
    <row r="34" spans="1:17" x14ac:dyDescent="0.3">
      <c r="A34" s="15" t="s">
        <v>22</v>
      </c>
      <c r="B34" s="2" t="str">
        <f t="shared" si="13"/>
        <v>wrong transducer</v>
      </c>
      <c r="C34" s="7"/>
      <c r="D34" s="15" t="s">
        <v>22</v>
      </c>
      <c r="E34" s="2" t="str">
        <f>IF(D34=10,"yes","wrong value")</f>
        <v>wrong value</v>
      </c>
      <c r="F34" s="7"/>
      <c r="G34" s="15" t="s">
        <v>22</v>
      </c>
      <c r="H34" s="2" t="str">
        <f t="shared" si="16"/>
        <v>wrong transducer</v>
      </c>
      <c r="I34" s="7"/>
      <c r="J34" s="15" t="s">
        <v>22</v>
      </c>
      <c r="K34" s="2" t="str">
        <f t="shared" si="15"/>
        <v>wrong value</v>
      </c>
      <c r="L34" s="7"/>
      <c r="M34" s="1" t="s">
        <v>22</v>
      </c>
      <c r="N34" s="2" t="str">
        <f t="shared" si="3"/>
        <v>wrong value</v>
      </c>
      <c r="O34" s="7"/>
      <c r="P34" s="1" t="s">
        <v>22</v>
      </c>
      <c r="Q34" s="2" t="str">
        <f>IF(P34=15,"correct","wrong value")</f>
        <v>wrong value</v>
      </c>
    </row>
    <row r="35" spans="1:17" x14ac:dyDescent="0.3">
      <c r="A35" s="15" t="s">
        <v>22</v>
      </c>
      <c r="B35" s="2" t="str">
        <f t="shared" si="13"/>
        <v>wrong transducer</v>
      </c>
      <c r="C35" s="7"/>
      <c r="D35" s="15" t="s">
        <v>22</v>
      </c>
      <c r="E35" s="2" t="str">
        <f>IF(D35=10,"yes","wrong value")</f>
        <v>wrong value</v>
      </c>
      <c r="F35" s="7"/>
      <c r="G35" s="15" t="s">
        <v>22</v>
      </c>
      <c r="H35" s="2" t="str">
        <f t="shared" si="16"/>
        <v>wrong transducer</v>
      </c>
      <c r="I35" s="7"/>
      <c r="J35" s="15" t="s">
        <v>22</v>
      </c>
      <c r="K35" s="2" t="str">
        <f t="shared" si="15"/>
        <v>wrong value</v>
      </c>
      <c r="L35" s="7"/>
      <c r="M35" s="1" t="s">
        <v>22</v>
      </c>
      <c r="N35" s="2" t="str">
        <f t="shared" si="3"/>
        <v>wrong value</v>
      </c>
      <c r="O35" s="7"/>
      <c r="P35" s="1" t="s">
        <v>22</v>
      </c>
      <c r="Q35" s="2" t="str">
        <f>IF(P35=20,"correct","wrong value")</f>
        <v>wrong value</v>
      </c>
    </row>
    <row r="36" spans="1:17" x14ac:dyDescent="0.3">
      <c r="A36" s="15" t="s">
        <v>22</v>
      </c>
      <c r="B36" s="2" t="str">
        <f t="shared" si="13"/>
        <v>wrong transducer</v>
      </c>
      <c r="C36" s="7"/>
      <c r="D36" s="15" t="s">
        <v>22</v>
      </c>
      <c r="E36" s="2" t="str">
        <f>IF(D36=10,"masked R BC","wrong value")</f>
        <v>wrong value</v>
      </c>
      <c r="F36" s="7"/>
      <c r="G36" s="15" t="s">
        <v>22</v>
      </c>
      <c r="H36" s="2" t="str">
        <f t="shared" si="16"/>
        <v>wrong transducer</v>
      </c>
      <c r="I36" s="7"/>
      <c r="J36" s="15" t="s">
        <v>22</v>
      </c>
      <c r="K36" s="2" t="str">
        <f t="shared" si="15"/>
        <v>wrong value</v>
      </c>
      <c r="L36" s="7"/>
      <c r="M36" s="1" t="s">
        <v>22</v>
      </c>
      <c r="N36" s="2" t="str">
        <f t="shared" si="3"/>
        <v>wrong value</v>
      </c>
      <c r="O36" s="7"/>
      <c r="P36" s="1" t="s">
        <v>22</v>
      </c>
      <c r="Q36" s="2" t="str">
        <f>IF(P36=25,"correct","wrong value")</f>
        <v>wrong value</v>
      </c>
    </row>
  </sheetData>
  <sheetProtection algorithmName="SHA-512" hashValue="O9YOtRjw6N8YDkJOZ8RFZRCdD5JtVKlzUFfxOy1q7V94V/1jLhlbdmNQF+S8eXleE3Zfvo61qLwWI+jFBnpyTw==" saltValue="TxgxXXfxV7gVl01/R4QkzA==" spinCount="100000" sheet="1" selectLockedCells="1"/>
  <mergeCells count="8">
    <mergeCell ref="P8:Q8"/>
    <mergeCell ref="M7:Q7"/>
    <mergeCell ref="A8:F8"/>
    <mergeCell ref="A9:B9"/>
    <mergeCell ref="G9:H9"/>
    <mergeCell ref="G8:K8"/>
    <mergeCell ref="A7:K7"/>
    <mergeCell ref="M8:N8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workbookViewId="0">
      <selection activeCell="G27" sqref="G27"/>
    </sheetView>
  </sheetViews>
  <sheetFormatPr defaultColWidth="8.77734375" defaultRowHeight="14.4" x14ac:dyDescent="0.3"/>
  <cols>
    <col min="1" max="1" width="12.33203125" style="10" bestFit="1" customWidth="1"/>
    <col min="2" max="2" width="16.33203125" style="10" bestFit="1" customWidth="1"/>
    <col min="3" max="3" width="2.109375" style="10" customWidth="1"/>
    <col min="4" max="4" width="5.6640625" style="10" bestFit="1" customWidth="1"/>
    <col min="5" max="5" width="15.44140625" style="10" bestFit="1" customWidth="1"/>
    <col min="6" max="6" width="7.33203125" style="10" customWidth="1"/>
    <col min="7" max="7" width="11.77734375" style="10" bestFit="1" customWidth="1"/>
    <col min="8" max="8" width="16.33203125" style="10" bestFit="1" customWidth="1"/>
    <col min="9" max="9" width="1.77734375" style="10" customWidth="1"/>
    <col min="10" max="10" width="5.6640625" style="10" bestFit="1" customWidth="1"/>
    <col min="11" max="11" width="17.44140625" style="10" customWidth="1"/>
    <col min="12" max="12" width="13.109375" style="10" customWidth="1"/>
    <col min="13" max="13" width="9.33203125" style="10" customWidth="1"/>
    <col min="14" max="14" width="11.77734375" style="10" bestFit="1" customWidth="1"/>
    <col min="15" max="15" width="1.44140625" style="10" customWidth="1"/>
    <col min="16" max="16" width="7.33203125" style="10" bestFit="1" customWidth="1"/>
    <col min="17" max="17" width="11.77734375" style="10" bestFit="1" customWidth="1"/>
    <col min="18" max="16384" width="8.77734375" style="10"/>
  </cols>
  <sheetData>
    <row r="1" spans="1:17" x14ac:dyDescent="0.3">
      <c r="A1" s="9" t="s">
        <v>12</v>
      </c>
      <c r="B1" s="9" t="s">
        <v>11</v>
      </c>
      <c r="C1" s="9" t="s">
        <v>13</v>
      </c>
      <c r="D1" s="9"/>
      <c r="E1" s="9"/>
      <c r="F1" s="9"/>
      <c r="G1" s="20"/>
    </row>
    <row r="2" spans="1:17" x14ac:dyDescent="0.3">
      <c r="A2" s="12" t="s">
        <v>3</v>
      </c>
      <c r="B2" s="12" t="s">
        <v>4</v>
      </c>
      <c r="C2" s="12" t="s">
        <v>18</v>
      </c>
      <c r="D2" s="9"/>
      <c r="E2" s="9"/>
      <c r="F2" s="9"/>
      <c r="G2" s="20"/>
    </row>
    <row r="3" spans="1:17" x14ac:dyDescent="0.3">
      <c r="A3" s="12" t="s">
        <v>2</v>
      </c>
      <c r="B3" s="12" t="s">
        <v>4</v>
      </c>
      <c r="C3" s="12" t="s">
        <v>19</v>
      </c>
      <c r="D3" s="9"/>
      <c r="E3" s="9"/>
      <c r="F3" s="9"/>
      <c r="G3" s="20"/>
    </row>
    <row r="4" spans="1:17" x14ac:dyDescent="0.3">
      <c r="A4" s="11" t="s">
        <v>20</v>
      </c>
      <c r="B4" s="12" t="s">
        <v>5</v>
      </c>
      <c r="C4" s="12" t="s">
        <v>21</v>
      </c>
      <c r="D4" s="9"/>
      <c r="E4" s="9"/>
      <c r="F4" s="9"/>
      <c r="G4" s="20"/>
    </row>
    <row r="5" spans="1:17" x14ac:dyDescent="0.3">
      <c r="A5" s="11" t="s">
        <v>14</v>
      </c>
      <c r="B5" s="12" t="s">
        <v>5</v>
      </c>
      <c r="C5" s="12" t="s">
        <v>0</v>
      </c>
      <c r="D5" s="9"/>
      <c r="E5" s="9"/>
      <c r="F5" s="9"/>
      <c r="G5" s="20"/>
    </row>
    <row r="7" spans="1:17" x14ac:dyDescent="0.3">
      <c r="A7" s="26" t="s">
        <v>10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16"/>
      <c r="M7" s="26" t="s">
        <v>9</v>
      </c>
      <c r="N7" s="26"/>
      <c r="O7" s="26"/>
      <c r="P7" s="26"/>
      <c r="Q7" s="26"/>
    </row>
    <row r="8" spans="1:17" x14ac:dyDescent="0.3">
      <c r="A8" s="27" t="s">
        <v>8</v>
      </c>
      <c r="B8" s="27"/>
      <c r="C8" s="27"/>
      <c r="D8" s="27"/>
      <c r="E8" s="27"/>
      <c r="F8" s="27"/>
      <c r="G8" s="26" t="s">
        <v>7</v>
      </c>
      <c r="H8" s="26"/>
      <c r="I8" s="26"/>
      <c r="J8" s="26"/>
      <c r="K8" s="26"/>
      <c r="L8" s="16"/>
      <c r="M8" s="26" t="s">
        <v>8</v>
      </c>
      <c r="N8" s="26"/>
      <c r="O8" s="17"/>
      <c r="P8" s="26" t="s">
        <v>7</v>
      </c>
      <c r="Q8" s="26"/>
    </row>
    <row r="9" spans="1:17" x14ac:dyDescent="0.3">
      <c r="A9" s="23" t="s">
        <v>6</v>
      </c>
      <c r="B9" s="23"/>
      <c r="C9" s="14"/>
      <c r="D9" s="14" t="s">
        <v>5</v>
      </c>
      <c r="E9" s="14" t="s">
        <v>1</v>
      </c>
      <c r="F9" s="14"/>
      <c r="G9" s="23" t="s">
        <v>6</v>
      </c>
      <c r="H9" s="23"/>
      <c r="I9" s="14"/>
      <c r="J9" s="14" t="s">
        <v>5</v>
      </c>
      <c r="K9" s="14" t="s">
        <v>1</v>
      </c>
      <c r="M9" s="14" t="s">
        <v>5</v>
      </c>
      <c r="N9" s="14" t="s">
        <v>1</v>
      </c>
      <c r="O9" s="14"/>
      <c r="P9" s="14" t="s">
        <v>5</v>
      </c>
      <c r="Q9" s="14" t="s">
        <v>1</v>
      </c>
    </row>
    <row r="10" spans="1:17" x14ac:dyDescent="0.3">
      <c r="A10" s="1" t="s">
        <v>22</v>
      </c>
      <c r="B10" s="2" t="str">
        <f t="shared" ref="B10:B17" si="0">IF(A10="AC","correct","wrong transducer")</f>
        <v>wrong transducer</v>
      </c>
      <c r="C10" s="7"/>
      <c r="D10" s="1" t="s">
        <v>22</v>
      </c>
      <c r="E10" s="2" t="str">
        <f>IF(D10=30,"yes","wrong value")</f>
        <v>wrong value</v>
      </c>
      <c r="F10" s="7"/>
      <c r="G10" s="1" t="s">
        <v>22</v>
      </c>
      <c r="H10" s="2" t="str">
        <f t="shared" ref="H10:H17" si="1">IF(G10="none","correct","wrong transducer")</f>
        <v>wrong transducer</v>
      </c>
      <c r="I10" s="7"/>
      <c r="J10" s="1" t="s">
        <v>22</v>
      </c>
      <c r="K10" s="2" t="str">
        <f t="shared" ref="K10:K17" si="2">IF(J10="none","n/a","wrong value")</f>
        <v>wrong value</v>
      </c>
      <c r="L10" s="7"/>
      <c r="M10" s="1" t="s">
        <v>22</v>
      </c>
      <c r="N10" s="2" t="str">
        <f t="shared" ref="N10:N27" si="3">IF(M10="none","n/a","wrong value")</f>
        <v>wrong value</v>
      </c>
      <c r="O10" s="7"/>
      <c r="P10" s="1" t="s">
        <v>22</v>
      </c>
      <c r="Q10" s="2" t="str">
        <f t="shared" ref="Q10:Q49" si="4">IF(P10="none","n/a","wrong value")</f>
        <v>wrong value</v>
      </c>
    </row>
    <row r="11" spans="1:17" x14ac:dyDescent="0.3">
      <c r="A11" s="1" t="s">
        <v>22</v>
      </c>
      <c r="B11" s="2" t="str">
        <f t="shared" si="0"/>
        <v>wrong transducer</v>
      </c>
      <c r="C11" s="7"/>
      <c r="D11" s="1" t="s">
        <v>22</v>
      </c>
      <c r="E11" s="2" t="str">
        <f>IF(D11=20,"yes","wrong value")</f>
        <v>wrong value</v>
      </c>
      <c r="F11" s="7"/>
      <c r="G11" s="1" t="s">
        <v>22</v>
      </c>
      <c r="H11" s="2" t="str">
        <f t="shared" si="1"/>
        <v>wrong transducer</v>
      </c>
      <c r="I11" s="7"/>
      <c r="J11" s="1" t="s">
        <v>22</v>
      </c>
      <c r="K11" s="2" t="str">
        <f>IF(J11="none","n/a","wrong value")</f>
        <v>wrong value</v>
      </c>
      <c r="L11" s="7"/>
      <c r="M11" s="1" t="s">
        <v>22</v>
      </c>
      <c r="N11" s="2" t="str">
        <f t="shared" si="3"/>
        <v>wrong value</v>
      </c>
      <c r="O11" s="7"/>
      <c r="P11" s="1" t="s">
        <v>22</v>
      </c>
      <c r="Q11" s="2" t="str">
        <f t="shared" si="4"/>
        <v>wrong value</v>
      </c>
    </row>
    <row r="12" spans="1:17" x14ac:dyDescent="0.3">
      <c r="A12" s="1" t="s">
        <v>22</v>
      </c>
      <c r="B12" s="2" t="str">
        <f t="shared" si="0"/>
        <v>wrong transducer</v>
      </c>
      <c r="C12" s="7"/>
      <c r="D12" s="1" t="s">
        <v>22</v>
      </c>
      <c r="E12" s="2" t="str">
        <f>IF(D12=10,"no","wrong value")</f>
        <v>wrong value</v>
      </c>
      <c r="F12" s="7"/>
      <c r="G12" s="1" t="s">
        <v>22</v>
      </c>
      <c r="H12" s="2" t="str">
        <f t="shared" si="1"/>
        <v>wrong transducer</v>
      </c>
      <c r="I12" s="7"/>
      <c r="J12" s="1" t="s">
        <v>22</v>
      </c>
      <c r="K12" s="2" t="str">
        <f t="shared" si="2"/>
        <v>wrong value</v>
      </c>
      <c r="L12" s="7"/>
      <c r="M12" s="1" t="s">
        <v>22</v>
      </c>
      <c r="N12" s="2" t="str">
        <f t="shared" si="3"/>
        <v>wrong value</v>
      </c>
      <c r="O12" s="7"/>
      <c r="P12" s="1" t="s">
        <v>22</v>
      </c>
      <c r="Q12" s="2" t="str">
        <f t="shared" si="4"/>
        <v>wrong value</v>
      </c>
    </row>
    <row r="13" spans="1:17" x14ac:dyDescent="0.3">
      <c r="A13" s="1" t="s">
        <v>22</v>
      </c>
      <c r="B13" s="2" t="str">
        <f t="shared" si="0"/>
        <v>wrong transducer</v>
      </c>
      <c r="C13" s="7"/>
      <c r="D13" s="1" t="s">
        <v>22</v>
      </c>
      <c r="E13" s="2" t="str">
        <f>IF(D13=15,"no","wrong value")</f>
        <v>wrong value</v>
      </c>
      <c r="F13" s="7"/>
      <c r="G13" s="1" t="s">
        <v>22</v>
      </c>
      <c r="H13" s="2" t="str">
        <f t="shared" si="1"/>
        <v>wrong transducer</v>
      </c>
      <c r="I13" s="7"/>
      <c r="J13" s="1" t="s">
        <v>22</v>
      </c>
      <c r="K13" s="2" t="str">
        <f t="shared" si="2"/>
        <v>wrong value</v>
      </c>
      <c r="L13" s="7"/>
      <c r="M13" s="1" t="s">
        <v>22</v>
      </c>
      <c r="N13" s="2" t="str">
        <f t="shared" si="3"/>
        <v>wrong value</v>
      </c>
      <c r="O13" s="7"/>
      <c r="P13" s="1" t="s">
        <v>22</v>
      </c>
      <c r="Q13" s="2" t="str">
        <f t="shared" si="4"/>
        <v>wrong value</v>
      </c>
    </row>
    <row r="14" spans="1:17" x14ac:dyDescent="0.3">
      <c r="A14" s="1" t="s">
        <v>22</v>
      </c>
      <c r="B14" s="2" t="str">
        <f t="shared" si="0"/>
        <v>wrong transducer</v>
      </c>
      <c r="C14" s="7"/>
      <c r="D14" s="1" t="s">
        <v>22</v>
      </c>
      <c r="E14" s="2" t="str">
        <f>IF(D14=20,"yes","wrong value")</f>
        <v>wrong value</v>
      </c>
      <c r="F14" s="7"/>
      <c r="G14" s="1" t="s">
        <v>22</v>
      </c>
      <c r="H14" s="2" t="str">
        <f t="shared" si="1"/>
        <v>wrong transducer</v>
      </c>
      <c r="I14" s="7"/>
      <c r="J14" s="1" t="s">
        <v>22</v>
      </c>
      <c r="K14" s="2" t="str">
        <f t="shared" si="2"/>
        <v>wrong value</v>
      </c>
      <c r="L14" s="7"/>
      <c r="M14" s="1" t="s">
        <v>22</v>
      </c>
      <c r="N14" s="2" t="str">
        <f t="shared" si="3"/>
        <v>wrong value</v>
      </c>
      <c r="O14" s="7"/>
      <c r="P14" s="1" t="s">
        <v>22</v>
      </c>
      <c r="Q14" s="2" t="str">
        <f t="shared" si="4"/>
        <v>wrong value</v>
      </c>
    </row>
    <row r="15" spans="1:17" x14ac:dyDescent="0.3">
      <c r="A15" s="1" t="s">
        <v>22</v>
      </c>
      <c r="B15" s="2" t="str">
        <f t="shared" si="0"/>
        <v>wrong transducer</v>
      </c>
      <c r="C15" s="7"/>
      <c r="D15" s="1" t="s">
        <v>22</v>
      </c>
      <c r="E15" s="2" t="str">
        <f>IF(D15=10,"no","wrong value")</f>
        <v>wrong value</v>
      </c>
      <c r="F15" s="7"/>
      <c r="G15" s="1" t="s">
        <v>22</v>
      </c>
      <c r="H15" s="2" t="str">
        <f t="shared" si="1"/>
        <v>wrong transducer</v>
      </c>
      <c r="I15" s="7"/>
      <c r="J15" s="1" t="s">
        <v>22</v>
      </c>
      <c r="K15" s="2" t="str">
        <f t="shared" si="2"/>
        <v>wrong value</v>
      </c>
      <c r="L15" s="7"/>
      <c r="M15" s="1" t="s">
        <v>22</v>
      </c>
      <c r="N15" s="2" t="str">
        <f t="shared" si="3"/>
        <v>wrong value</v>
      </c>
      <c r="O15" s="7"/>
      <c r="P15" s="1" t="s">
        <v>22</v>
      </c>
      <c r="Q15" s="2" t="str">
        <f t="shared" si="4"/>
        <v>wrong value</v>
      </c>
    </row>
    <row r="16" spans="1:17" x14ac:dyDescent="0.3">
      <c r="A16" s="1" t="s">
        <v>22</v>
      </c>
      <c r="B16" s="2" t="str">
        <f t="shared" si="0"/>
        <v>wrong transducer</v>
      </c>
      <c r="C16" s="7"/>
      <c r="D16" s="1" t="s">
        <v>22</v>
      </c>
      <c r="E16" s="2" t="str">
        <f>IF(D16=15,"no","wrong value")</f>
        <v>wrong value</v>
      </c>
      <c r="F16" s="7"/>
      <c r="G16" s="1" t="s">
        <v>22</v>
      </c>
      <c r="H16" s="2" t="str">
        <f t="shared" si="1"/>
        <v>wrong transducer</v>
      </c>
      <c r="I16" s="7"/>
      <c r="J16" s="1" t="s">
        <v>22</v>
      </c>
      <c r="K16" s="2" t="str">
        <f t="shared" si="2"/>
        <v>wrong value</v>
      </c>
      <c r="L16" s="7"/>
      <c r="M16" s="1" t="s">
        <v>22</v>
      </c>
      <c r="N16" s="2" t="str">
        <f t="shared" si="3"/>
        <v>wrong value</v>
      </c>
      <c r="O16" s="7"/>
      <c r="P16" s="1" t="s">
        <v>22</v>
      </c>
      <c r="Q16" s="2" t="str">
        <f t="shared" si="4"/>
        <v>wrong value</v>
      </c>
    </row>
    <row r="17" spans="1:17" x14ac:dyDescent="0.3">
      <c r="A17" s="1" t="s">
        <v>22</v>
      </c>
      <c r="B17" s="2" t="str">
        <f t="shared" si="0"/>
        <v>wrong transducer</v>
      </c>
      <c r="C17" s="7"/>
      <c r="D17" s="1" t="s">
        <v>22</v>
      </c>
      <c r="E17" s="2" t="str">
        <f>IF(D17=20,"UM ac threshold","wrong value")</f>
        <v>wrong value</v>
      </c>
      <c r="F17" s="7"/>
      <c r="G17" s="1" t="s">
        <v>22</v>
      </c>
      <c r="H17" s="2" t="str">
        <f t="shared" si="1"/>
        <v>wrong transducer</v>
      </c>
      <c r="I17" s="7"/>
      <c r="J17" s="1" t="s">
        <v>22</v>
      </c>
      <c r="K17" s="2" t="str">
        <f t="shared" si="2"/>
        <v>wrong value</v>
      </c>
      <c r="L17" s="7"/>
      <c r="M17" s="1" t="s">
        <v>22</v>
      </c>
      <c r="N17" s="2" t="str">
        <f t="shared" si="3"/>
        <v>wrong value</v>
      </c>
      <c r="O17" s="7"/>
      <c r="P17" s="1" t="s">
        <v>22</v>
      </c>
      <c r="Q17" s="2" t="str">
        <f t="shared" si="4"/>
        <v>wrong value</v>
      </c>
    </row>
    <row r="18" spans="1:17" x14ac:dyDescent="0.3">
      <c r="A18" s="1" t="s">
        <v>22</v>
      </c>
      <c r="B18" s="2" t="str">
        <f t="shared" ref="B18:B39" si="5">IF(A18="none","correct","wrong transducer")</f>
        <v>wrong transducer</v>
      </c>
      <c r="C18" s="7"/>
      <c r="D18" s="1" t="s">
        <v>22</v>
      </c>
      <c r="E18" s="2" t="str">
        <f t="shared" ref="E18:E49" si="6">IF(D18="none","n/a","wrong value")</f>
        <v>wrong value</v>
      </c>
      <c r="F18" s="7"/>
      <c r="G18" s="1" t="s">
        <v>22</v>
      </c>
      <c r="H18" s="2" t="str">
        <f t="shared" ref="H18:H31" si="7">IF(G18="AC","correct","wrong transducer")</f>
        <v>wrong transducer</v>
      </c>
      <c r="I18" s="7"/>
      <c r="J18" s="1" t="s">
        <v>22</v>
      </c>
      <c r="K18" s="2" t="str">
        <f>IF(J18=30,"no","wrong value")</f>
        <v>wrong value</v>
      </c>
      <c r="L18" s="7"/>
      <c r="M18" s="1" t="s">
        <v>22</v>
      </c>
      <c r="N18" s="2" t="str">
        <f t="shared" si="3"/>
        <v>wrong value</v>
      </c>
      <c r="O18" s="7"/>
      <c r="P18" s="1" t="s">
        <v>22</v>
      </c>
      <c r="Q18" s="2" t="str">
        <f t="shared" si="4"/>
        <v>wrong value</v>
      </c>
    </row>
    <row r="19" spans="1:17" x14ac:dyDescent="0.3">
      <c r="A19" s="1" t="s">
        <v>22</v>
      </c>
      <c r="B19" s="2" t="str">
        <f t="shared" si="5"/>
        <v>wrong transducer</v>
      </c>
      <c r="C19" s="7"/>
      <c r="D19" s="1" t="s">
        <v>22</v>
      </c>
      <c r="E19" s="2" t="str">
        <f t="shared" si="6"/>
        <v>wrong value</v>
      </c>
      <c r="F19" s="7"/>
      <c r="G19" s="1" t="s">
        <v>22</v>
      </c>
      <c r="H19" s="2" t="str">
        <f t="shared" si="7"/>
        <v>wrong transducer</v>
      </c>
      <c r="I19" s="7"/>
      <c r="J19" s="1" t="s">
        <v>22</v>
      </c>
      <c r="K19" s="2" t="str">
        <f>IF(J19=50,"no","wrong value")</f>
        <v>wrong value</v>
      </c>
      <c r="L19" s="7"/>
      <c r="M19" s="1" t="s">
        <v>22</v>
      </c>
      <c r="N19" s="2" t="str">
        <f t="shared" si="3"/>
        <v>wrong value</v>
      </c>
      <c r="O19" s="7"/>
      <c r="P19" s="1" t="s">
        <v>22</v>
      </c>
      <c r="Q19" s="2" t="str">
        <f t="shared" si="4"/>
        <v>wrong value</v>
      </c>
    </row>
    <row r="20" spans="1:17" x14ac:dyDescent="0.3">
      <c r="A20" s="1" t="s">
        <v>22</v>
      </c>
      <c r="B20" s="2" t="str">
        <f t="shared" si="5"/>
        <v>wrong transducer</v>
      </c>
      <c r="C20" s="7"/>
      <c r="D20" s="1" t="s">
        <v>22</v>
      </c>
      <c r="E20" s="2" t="str">
        <f t="shared" si="6"/>
        <v>wrong value</v>
      </c>
      <c r="F20" s="7"/>
      <c r="G20" s="1" t="s">
        <v>22</v>
      </c>
      <c r="H20" s="2" t="str">
        <f t="shared" si="7"/>
        <v>wrong transducer</v>
      </c>
      <c r="I20" s="7"/>
      <c r="J20" s="1" t="s">
        <v>22</v>
      </c>
      <c r="K20" s="2" t="str">
        <f>IF(J20=70,"yes","wrong value")</f>
        <v>wrong value</v>
      </c>
      <c r="L20" s="7"/>
      <c r="M20" s="1" t="s">
        <v>22</v>
      </c>
      <c r="N20" s="2" t="str">
        <f t="shared" si="3"/>
        <v>wrong value</v>
      </c>
      <c r="O20" s="7"/>
      <c r="P20" s="1" t="s">
        <v>22</v>
      </c>
      <c r="Q20" s="2" t="str">
        <f t="shared" si="4"/>
        <v>wrong value</v>
      </c>
    </row>
    <row r="21" spans="1:17" x14ac:dyDescent="0.3">
      <c r="A21" s="1" t="s">
        <v>22</v>
      </c>
      <c r="B21" s="2" t="str">
        <f t="shared" si="5"/>
        <v>wrong transducer</v>
      </c>
      <c r="C21" s="7"/>
      <c r="D21" s="1" t="s">
        <v>22</v>
      </c>
      <c r="E21" s="2" t="str">
        <f t="shared" si="6"/>
        <v>wrong value</v>
      </c>
      <c r="F21" s="7"/>
      <c r="G21" s="1" t="s">
        <v>22</v>
      </c>
      <c r="H21" s="2" t="str">
        <f t="shared" si="7"/>
        <v>wrong transducer</v>
      </c>
      <c r="I21" s="7"/>
      <c r="J21" s="1" t="s">
        <v>22</v>
      </c>
      <c r="K21" s="2" t="str">
        <f>IF(J21=60,"yes","wrong value")</f>
        <v>wrong value</v>
      </c>
      <c r="L21" s="7"/>
      <c r="M21" s="1" t="s">
        <v>22</v>
      </c>
      <c r="N21" s="2" t="str">
        <f t="shared" si="3"/>
        <v>wrong value</v>
      </c>
      <c r="O21" s="7"/>
      <c r="P21" s="1" t="s">
        <v>22</v>
      </c>
      <c r="Q21" s="2" t="str">
        <f t="shared" si="4"/>
        <v>wrong value</v>
      </c>
    </row>
    <row r="22" spans="1:17" x14ac:dyDescent="0.3">
      <c r="A22" s="1" t="s">
        <v>22</v>
      </c>
      <c r="B22" s="2" t="str">
        <f t="shared" si="5"/>
        <v>wrong transducer</v>
      </c>
      <c r="C22" s="7"/>
      <c r="D22" s="1" t="s">
        <v>22</v>
      </c>
      <c r="E22" s="2" t="str">
        <f t="shared" si="6"/>
        <v>wrong value</v>
      </c>
      <c r="F22" s="7"/>
      <c r="G22" s="1" t="s">
        <v>22</v>
      </c>
      <c r="H22" s="2" t="str">
        <f t="shared" si="7"/>
        <v>wrong transducer</v>
      </c>
      <c r="I22" s="7"/>
      <c r="J22" s="1" t="s">
        <v>22</v>
      </c>
      <c r="K22" s="2" t="str">
        <f>IF(J22=50,"no","wrong value")</f>
        <v>wrong value</v>
      </c>
      <c r="L22" s="7"/>
      <c r="M22" s="1" t="s">
        <v>22</v>
      </c>
      <c r="N22" s="2" t="str">
        <f t="shared" si="3"/>
        <v>wrong value</v>
      </c>
      <c r="O22" s="7"/>
      <c r="P22" s="1" t="s">
        <v>22</v>
      </c>
      <c r="Q22" s="2" t="str">
        <f t="shared" si="4"/>
        <v>wrong value</v>
      </c>
    </row>
    <row r="23" spans="1:17" x14ac:dyDescent="0.3">
      <c r="A23" s="1" t="s">
        <v>22</v>
      </c>
      <c r="B23" s="2" t="str">
        <f t="shared" si="5"/>
        <v>wrong transducer</v>
      </c>
      <c r="C23" s="7"/>
      <c r="D23" s="1" t="s">
        <v>22</v>
      </c>
      <c r="E23" s="2" t="str">
        <f t="shared" si="6"/>
        <v>wrong value</v>
      </c>
      <c r="F23" s="7"/>
      <c r="G23" s="1" t="s">
        <v>22</v>
      </c>
      <c r="H23" s="2" t="str">
        <f t="shared" si="7"/>
        <v>wrong transducer</v>
      </c>
      <c r="I23" s="7"/>
      <c r="J23" s="1" t="s">
        <v>22</v>
      </c>
      <c r="K23" s="2" t="str">
        <f>IF(J23=55,"no","wrong value")</f>
        <v>wrong value</v>
      </c>
      <c r="L23" s="7"/>
      <c r="M23" s="1" t="s">
        <v>22</v>
      </c>
      <c r="N23" s="2" t="str">
        <f t="shared" si="3"/>
        <v>wrong value</v>
      </c>
      <c r="O23" s="7"/>
      <c r="P23" s="1" t="s">
        <v>22</v>
      </c>
      <c r="Q23" s="2" t="str">
        <f t="shared" si="4"/>
        <v>wrong value</v>
      </c>
    </row>
    <row r="24" spans="1:17" x14ac:dyDescent="0.3">
      <c r="A24" s="1" t="s">
        <v>22</v>
      </c>
      <c r="B24" s="2" t="str">
        <f t="shared" si="5"/>
        <v>wrong transducer</v>
      </c>
      <c r="C24" s="7"/>
      <c r="D24" s="1" t="s">
        <v>22</v>
      </c>
      <c r="E24" s="2" t="str">
        <f t="shared" si="6"/>
        <v>wrong value</v>
      </c>
      <c r="F24" s="7"/>
      <c r="G24" s="1" t="s">
        <v>22</v>
      </c>
      <c r="H24" s="2" t="str">
        <f t="shared" si="7"/>
        <v>wrong transducer</v>
      </c>
      <c r="I24" s="7"/>
      <c r="J24" s="1" t="s">
        <v>22</v>
      </c>
      <c r="K24" s="2" t="str">
        <f>IF(J24=60,"yes","wrong value")</f>
        <v>wrong value</v>
      </c>
      <c r="L24" s="7"/>
      <c r="M24" s="1" t="s">
        <v>22</v>
      </c>
      <c r="N24" s="2" t="str">
        <f t="shared" si="3"/>
        <v>wrong value</v>
      </c>
      <c r="O24" s="7"/>
      <c r="P24" s="1" t="s">
        <v>22</v>
      </c>
      <c r="Q24" s="2" t="str">
        <f t="shared" si="4"/>
        <v>wrong value</v>
      </c>
    </row>
    <row r="25" spans="1:17" x14ac:dyDescent="0.3">
      <c r="A25" s="1" t="s">
        <v>22</v>
      </c>
      <c r="B25" s="2" t="str">
        <f t="shared" si="5"/>
        <v>wrong transducer</v>
      </c>
      <c r="C25" s="7"/>
      <c r="D25" s="1" t="s">
        <v>22</v>
      </c>
      <c r="E25" s="2" t="str">
        <f t="shared" si="6"/>
        <v>wrong value</v>
      </c>
      <c r="F25" s="7"/>
      <c r="G25" s="1" t="s">
        <v>22</v>
      </c>
      <c r="H25" s="2" t="str">
        <f t="shared" si="7"/>
        <v>wrong transducer</v>
      </c>
      <c r="I25" s="7"/>
      <c r="J25" s="1" t="s">
        <v>22</v>
      </c>
      <c r="K25" s="2" t="str">
        <f>IF(J25=50,"no","wrong value")</f>
        <v>wrong value</v>
      </c>
      <c r="L25" s="7"/>
      <c r="M25" s="1" t="s">
        <v>22</v>
      </c>
      <c r="N25" s="2" t="str">
        <f t="shared" si="3"/>
        <v>wrong value</v>
      </c>
      <c r="O25" s="7"/>
      <c r="P25" s="1" t="s">
        <v>22</v>
      </c>
      <c r="Q25" s="2" t="str">
        <f t="shared" si="4"/>
        <v>wrong value</v>
      </c>
    </row>
    <row r="26" spans="1:17" x14ac:dyDescent="0.3">
      <c r="A26" s="1" t="s">
        <v>22</v>
      </c>
      <c r="B26" s="2" t="str">
        <f t="shared" si="5"/>
        <v>wrong transducer</v>
      </c>
      <c r="C26" s="7"/>
      <c r="D26" s="1" t="s">
        <v>22</v>
      </c>
      <c r="E26" s="2" t="str">
        <f t="shared" si="6"/>
        <v>wrong value</v>
      </c>
      <c r="F26" s="7"/>
      <c r="G26" s="1" t="s">
        <v>22</v>
      </c>
      <c r="H26" s="2" t="str">
        <f t="shared" si="7"/>
        <v>wrong transducer</v>
      </c>
      <c r="I26" s="7"/>
      <c r="J26" s="1" t="s">
        <v>22</v>
      </c>
      <c r="K26" s="2" t="str">
        <f>IF(J26=55,"no","wrong value")</f>
        <v>wrong value</v>
      </c>
      <c r="L26" s="7"/>
      <c r="M26" s="1" t="s">
        <v>22</v>
      </c>
      <c r="N26" s="2" t="str">
        <f t="shared" si="3"/>
        <v>wrong value</v>
      </c>
      <c r="O26" s="7"/>
      <c r="P26" s="1" t="s">
        <v>22</v>
      </c>
      <c r="Q26" s="2" t="str">
        <f t="shared" si="4"/>
        <v>wrong value</v>
      </c>
    </row>
    <row r="27" spans="1:17" x14ac:dyDescent="0.3">
      <c r="A27" s="1" t="s">
        <v>22</v>
      </c>
      <c r="B27" s="2" t="str">
        <f t="shared" si="5"/>
        <v>wrong transducer</v>
      </c>
      <c r="C27" s="7"/>
      <c r="D27" s="1" t="s">
        <v>22</v>
      </c>
      <c r="E27" s="2" t="str">
        <f t="shared" si="6"/>
        <v>wrong value</v>
      </c>
      <c r="F27" s="7"/>
      <c r="G27" s="1" t="s">
        <v>22</v>
      </c>
      <c r="H27" s="2" t="str">
        <f t="shared" si="7"/>
        <v>wrong transducer</v>
      </c>
      <c r="I27" s="7"/>
      <c r="J27" s="1" t="s">
        <v>22</v>
      </c>
      <c r="K27" s="2" t="str">
        <f>IF(J27=60,"UM AC Threshold","wrong value")</f>
        <v>wrong value</v>
      </c>
      <c r="L27" s="7"/>
      <c r="M27" s="1" t="s">
        <v>22</v>
      </c>
      <c r="N27" s="2" t="str">
        <f t="shared" si="3"/>
        <v>wrong value</v>
      </c>
      <c r="O27" s="7"/>
      <c r="P27" s="1" t="s">
        <v>22</v>
      </c>
      <c r="Q27" s="2" t="str">
        <f t="shared" si="4"/>
        <v>wrong value</v>
      </c>
    </row>
    <row r="28" spans="1:17" x14ac:dyDescent="0.3">
      <c r="A28" s="1" t="s">
        <v>22</v>
      </c>
      <c r="B28" s="2" t="str">
        <f t="shared" ref="B28" si="8">IF(A28="AC","correct","wrong transducer")</f>
        <v>wrong transducer</v>
      </c>
      <c r="C28" s="7"/>
      <c r="D28" s="1" t="s">
        <v>22</v>
      </c>
      <c r="E28" s="2" t="str">
        <f t="shared" si="6"/>
        <v>wrong value</v>
      </c>
      <c r="F28" s="7"/>
      <c r="G28" s="1" t="s">
        <v>22</v>
      </c>
      <c r="H28" s="2" t="str">
        <f t="shared" si="7"/>
        <v>wrong transducer</v>
      </c>
      <c r="I28" s="7"/>
      <c r="J28" s="1" t="s">
        <v>22</v>
      </c>
      <c r="K28" s="2" t="str">
        <f>IF(J28=60,"no","wrong value")</f>
        <v>wrong value</v>
      </c>
      <c r="L28" s="7"/>
      <c r="M28" s="1" t="s">
        <v>22</v>
      </c>
      <c r="N28" s="2" t="str">
        <f>IF(M28=30,"correct","wrong value")</f>
        <v>wrong value</v>
      </c>
      <c r="O28" s="7"/>
      <c r="P28" s="1" t="s">
        <v>22</v>
      </c>
      <c r="Q28" s="2" t="str">
        <f t="shared" si="4"/>
        <v>wrong value</v>
      </c>
    </row>
    <row r="29" spans="1:17" x14ac:dyDescent="0.3">
      <c r="A29" s="1" t="s">
        <v>22</v>
      </c>
      <c r="B29" s="2" t="str">
        <f t="shared" ref="B29:B31" si="9">IF(A29="AC","correct","wrong transducer")</f>
        <v>wrong transducer</v>
      </c>
      <c r="C29" s="7"/>
      <c r="D29" s="1" t="s">
        <v>22</v>
      </c>
      <c r="E29" s="2" t="str">
        <f t="shared" si="6"/>
        <v>wrong value</v>
      </c>
      <c r="F29" s="7"/>
      <c r="G29" s="1" t="s">
        <v>22</v>
      </c>
      <c r="H29" s="2" t="str">
        <f t="shared" si="7"/>
        <v>wrong transducer</v>
      </c>
      <c r="I29" s="7"/>
      <c r="J29" s="1" t="s">
        <v>22</v>
      </c>
      <c r="K29" s="2" t="str">
        <f>IF(J29=65,"yes","wrong value")</f>
        <v>wrong value</v>
      </c>
      <c r="L29" s="7"/>
      <c r="M29" s="1" t="s">
        <v>22</v>
      </c>
      <c r="N29" s="2" t="str">
        <f>IF(M29=30,"correct","wrong value")</f>
        <v>wrong value</v>
      </c>
      <c r="O29" s="7"/>
      <c r="P29" s="1" t="s">
        <v>22</v>
      </c>
      <c r="Q29" s="2" t="str">
        <f t="shared" si="4"/>
        <v>wrong value</v>
      </c>
    </row>
    <row r="30" spans="1:17" x14ac:dyDescent="0.3">
      <c r="A30" s="1" t="s">
        <v>22</v>
      </c>
      <c r="B30" s="2" t="str">
        <f t="shared" si="9"/>
        <v>wrong transducer</v>
      </c>
      <c r="C30" s="7"/>
      <c r="D30" s="1" t="s">
        <v>22</v>
      </c>
      <c r="E30" s="2" t="str">
        <f t="shared" si="6"/>
        <v>wrong value</v>
      </c>
      <c r="F30" s="7"/>
      <c r="G30" s="1" t="s">
        <v>22</v>
      </c>
      <c r="H30" s="2" t="str">
        <f t="shared" si="7"/>
        <v>wrong transducer</v>
      </c>
      <c r="I30" s="7"/>
      <c r="J30" s="1" t="s">
        <v>22</v>
      </c>
      <c r="K30" s="2" t="str">
        <f>IF(J30=65,"yes","wrong value")</f>
        <v>wrong value</v>
      </c>
      <c r="L30" s="7"/>
      <c r="M30" s="1" t="s">
        <v>22</v>
      </c>
      <c r="N30" s="2" t="str">
        <f>IF(M30=35,"correct","wrong value")</f>
        <v>wrong value</v>
      </c>
      <c r="O30" s="7"/>
      <c r="P30" s="1" t="s">
        <v>22</v>
      </c>
      <c r="Q30" s="2" t="str">
        <f t="shared" si="4"/>
        <v>wrong value</v>
      </c>
    </row>
    <row r="31" spans="1:17" x14ac:dyDescent="0.3">
      <c r="A31" s="1" t="s">
        <v>22</v>
      </c>
      <c r="B31" s="2" t="str">
        <f t="shared" si="9"/>
        <v>wrong transducer</v>
      </c>
      <c r="C31" s="7"/>
      <c r="D31" s="1" t="s">
        <v>22</v>
      </c>
      <c r="E31" s="2" t="str">
        <f t="shared" si="6"/>
        <v>wrong value</v>
      </c>
      <c r="F31" s="7"/>
      <c r="G31" s="1" t="s">
        <v>22</v>
      </c>
      <c r="H31" s="2" t="str">
        <f t="shared" si="7"/>
        <v>wrong transducer</v>
      </c>
      <c r="I31" s="7"/>
      <c r="J31" s="1" t="s">
        <v>22</v>
      </c>
      <c r="K31" s="2" t="str">
        <f>IF(J31=65,"AC M Thresh","wrong value")</f>
        <v>wrong value</v>
      </c>
      <c r="L31" s="7"/>
      <c r="M31" s="1" t="s">
        <v>22</v>
      </c>
      <c r="N31" s="2" t="str">
        <f>IF(M31=40,"correct","wrong value")</f>
        <v>wrong value</v>
      </c>
      <c r="O31" s="7"/>
      <c r="P31" s="1" t="s">
        <v>22</v>
      </c>
      <c r="Q31" s="2" t="str">
        <f t="shared" si="4"/>
        <v>wrong value</v>
      </c>
    </row>
    <row r="32" spans="1:17" x14ac:dyDescent="0.3">
      <c r="A32" s="1" t="s">
        <v>22</v>
      </c>
      <c r="B32" s="2" t="str">
        <f t="shared" si="5"/>
        <v>wrong transducer</v>
      </c>
      <c r="C32" s="7"/>
      <c r="D32" s="1" t="s">
        <v>22</v>
      </c>
      <c r="E32" s="2" t="str">
        <f t="shared" si="6"/>
        <v>wrong value</v>
      </c>
      <c r="F32" s="7"/>
      <c r="G32" s="1" t="s">
        <v>22</v>
      </c>
      <c r="H32" s="2" t="str">
        <f t="shared" ref="H32:H49" si="10">IF(G32="BC","correct","wrong transducer")</f>
        <v>wrong transducer</v>
      </c>
      <c r="I32" s="7"/>
      <c r="J32" s="1" t="s">
        <v>22</v>
      </c>
      <c r="K32" s="2" t="str">
        <f>IF(J32=30,"yes","wrong value")</f>
        <v>wrong value</v>
      </c>
      <c r="L32" s="7"/>
      <c r="M32" s="1" t="s">
        <v>22</v>
      </c>
      <c r="N32" s="2" t="str">
        <f t="shared" ref="N32:N39" si="11">IF(M32="none","n/a","wrong value")</f>
        <v>wrong value</v>
      </c>
      <c r="O32" s="7"/>
      <c r="P32" s="1" t="s">
        <v>22</v>
      </c>
      <c r="Q32" s="2" t="str">
        <f t="shared" si="4"/>
        <v>wrong value</v>
      </c>
    </row>
    <row r="33" spans="1:17" x14ac:dyDescent="0.3">
      <c r="A33" s="1" t="s">
        <v>22</v>
      </c>
      <c r="B33" s="2" t="str">
        <f t="shared" si="5"/>
        <v>wrong transducer</v>
      </c>
      <c r="C33" s="7"/>
      <c r="D33" s="1" t="s">
        <v>22</v>
      </c>
      <c r="E33" s="2" t="str">
        <f t="shared" si="6"/>
        <v>wrong value</v>
      </c>
      <c r="F33" s="7"/>
      <c r="G33" s="1" t="s">
        <v>22</v>
      </c>
      <c r="H33" s="2" t="str">
        <f t="shared" si="10"/>
        <v>wrong transducer</v>
      </c>
      <c r="I33" s="7"/>
      <c r="J33" s="1" t="s">
        <v>22</v>
      </c>
      <c r="K33" s="2" t="str">
        <f>IF(J33=20,"yes","wrong value")</f>
        <v>wrong value</v>
      </c>
      <c r="L33" s="7"/>
      <c r="M33" s="1" t="s">
        <v>22</v>
      </c>
      <c r="N33" s="2" t="str">
        <f t="shared" si="11"/>
        <v>wrong value</v>
      </c>
      <c r="O33" s="7"/>
      <c r="P33" s="1" t="s">
        <v>22</v>
      </c>
      <c r="Q33" s="2" t="str">
        <f t="shared" si="4"/>
        <v>wrong value</v>
      </c>
    </row>
    <row r="34" spans="1:17" x14ac:dyDescent="0.3">
      <c r="A34" s="1" t="s">
        <v>22</v>
      </c>
      <c r="B34" s="2" t="str">
        <f t="shared" si="5"/>
        <v>wrong transducer</v>
      </c>
      <c r="C34" s="7"/>
      <c r="D34" s="1" t="s">
        <v>22</v>
      </c>
      <c r="E34" s="2" t="str">
        <f t="shared" si="6"/>
        <v>wrong value</v>
      </c>
      <c r="F34" s="7"/>
      <c r="G34" s="1" t="s">
        <v>22</v>
      </c>
      <c r="H34" s="2" t="str">
        <f t="shared" si="10"/>
        <v>wrong transducer</v>
      </c>
      <c r="I34" s="7"/>
      <c r="J34" s="1" t="s">
        <v>22</v>
      </c>
      <c r="K34" s="2" t="str">
        <f>IF(J34=10,"no","wrong value")</f>
        <v>wrong value</v>
      </c>
      <c r="L34" s="7"/>
      <c r="M34" s="1" t="s">
        <v>22</v>
      </c>
      <c r="N34" s="2" t="str">
        <f t="shared" si="11"/>
        <v>wrong value</v>
      </c>
      <c r="O34" s="7"/>
      <c r="P34" s="1" t="s">
        <v>22</v>
      </c>
      <c r="Q34" s="2" t="str">
        <f t="shared" si="4"/>
        <v>wrong value</v>
      </c>
    </row>
    <row r="35" spans="1:17" x14ac:dyDescent="0.3">
      <c r="A35" s="1" t="s">
        <v>22</v>
      </c>
      <c r="B35" s="2" t="str">
        <f t="shared" si="5"/>
        <v>wrong transducer</v>
      </c>
      <c r="C35" s="7"/>
      <c r="D35" s="1" t="s">
        <v>22</v>
      </c>
      <c r="E35" s="2" t="str">
        <f t="shared" si="6"/>
        <v>wrong value</v>
      </c>
      <c r="F35" s="7"/>
      <c r="G35" s="1" t="s">
        <v>22</v>
      </c>
      <c r="H35" s="2" t="str">
        <f t="shared" si="10"/>
        <v>wrong transducer</v>
      </c>
      <c r="I35" s="7"/>
      <c r="J35" s="1" t="s">
        <v>22</v>
      </c>
      <c r="K35" s="2" t="str">
        <f>IF(J35=15,"no","wrong value")</f>
        <v>wrong value</v>
      </c>
      <c r="L35" s="7"/>
      <c r="M35" s="1" t="s">
        <v>22</v>
      </c>
      <c r="N35" s="2" t="str">
        <f t="shared" si="11"/>
        <v>wrong value</v>
      </c>
      <c r="O35" s="7"/>
      <c r="P35" s="1" t="s">
        <v>22</v>
      </c>
      <c r="Q35" s="2" t="str">
        <f t="shared" si="4"/>
        <v>wrong value</v>
      </c>
    </row>
    <row r="36" spans="1:17" x14ac:dyDescent="0.3">
      <c r="A36" s="1" t="s">
        <v>22</v>
      </c>
      <c r="B36" s="2" t="str">
        <f t="shared" si="5"/>
        <v>wrong transducer</v>
      </c>
      <c r="C36" s="7"/>
      <c r="D36" s="1" t="s">
        <v>22</v>
      </c>
      <c r="E36" s="2" t="str">
        <f t="shared" si="6"/>
        <v>wrong value</v>
      </c>
      <c r="F36" s="7"/>
      <c r="G36" s="1" t="s">
        <v>22</v>
      </c>
      <c r="H36" s="2" t="str">
        <f t="shared" si="10"/>
        <v>wrong transducer</v>
      </c>
      <c r="I36" s="7"/>
      <c r="J36" s="1" t="s">
        <v>22</v>
      </c>
      <c r="K36" s="2" t="str">
        <f>IF(J36=20,"yes","wrong value")</f>
        <v>wrong value</v>
      </c>
      <c r="L36" s="7"/>
      <c r="M36" s="1" t="s">
        <v>22</v>
      </c>
      <c r="N36" s="2" t="str">
        <f t="shared" si="11"/>
        <v>wrong value</v>
      </c>
      <c r="O36" s="7"/>
      <c r="P36" s="1" t="s">
        <v>22</v>
      </c>
      <c r="Q36" s="2" t="str">
        <f t="shared" si="4"/>
        <v>wrong value</v>
      </c>
    </row>
    <row r="37" spans="1:17" x14ac:dyDescent="0.3">
      <c r="A37" s="1" t="s">
        <v>22</v>
      </c>
      <c r="B37" s="2" t="str">
        <f t="shared" si="5"/>
        <v>wrong transducer</v>
      </c>
      <c r="C37" s="7"/>
      <c r="D37" s="1" t="s">
        <v>22</v>
      </c>
      <c r="E37" s="2" t="str">
        <f t="shared" si="6"/>
        <v>wrong value</v>
      </c>
      <c r="F37" s="7"/>
      <c r="G37" s="1" t="s">
        <v>22</v>
      </c>
      <c r="H37" s="2" t="str">
        <f t="shared" si="10"/>
        <v>wrong transducer</v>
      </c>
      <c r="I37" s="7"/>
      <c r="J37" s="1" t="s">
        <v>22</v>
      </c>
      <c r="K37" s="2" t="str">
        <f>IF(J37=10,"no","wrong value")</f>
        <v>wrong value</v>
      </c>
      <c r="L37" s="7"/>
      <c r="M37" s="1" t="s">
        <v>22</v>
      </c>
      <c r="N37" s="2" t="str">
        <f t="shared" si="11"/>
        <v>wrong value</v>
      </c>
      <c r="O37" s="7"/>
      <c r="P37" s="1" t="s">
        <v>22</v>
      </c>
      <c r="Q37" s="2" t="str">
        <f t="shared" si="4"/>
        <v>wrong value</v>
      </c>
    </row>
    <row r="38" spans="1:17" x14ac:dyDescent="0.3">
      <c r="A38" s="1" t="s">
        <v>22</v>
      </c>
      <c r="B38" s="2" t="str">
        <f t="shared" si="5"/>
        <v>wrong transducer</v>
      </c>
      <c r="C38" s="7"/>
      <c r="D38" s="1" t="s">
        <v>22</v>
      </c>
      <c r="E38" s="2" t="str">
        <f t="shared" si="6"/>
        <v>wrong value</v>
      </c>
      <c r="F38" s="7"/>
      <c r="G38" s="1" t="s">
        <v>22</v>
      </c>
      <c r="H38" s="2" t="str">
        <f t="shared" si="10"/>
        <v>wrong transducer</v>
      </c>
      <c r="I38" s="7"/>
      <c r="J38" s="1" t="s">
        <v>22</v>
      </c>
      <c r="K38" s="2" t="str">
        <f>IF(J38=15,"no","wrong value")</f>
        <v>wrong value</v>
      </c>
      <c r="L38" s="7"/>
      <c r="M38" s="1" t="s">
        <v>22</v>
      </c>
      <c r="N38" s="2" t="str">
        <f t="shared" si="11"/>
        <v>wrong value</v>
      </c>
      <c r="O38" s="7"/>
      <c r="P38" s="1" t="s">
        <v>22</v>
      </c>
      <c r="Q38" s="2" t="str">
        <f t="shared" si="4"/>
        <v>wrong value</v>
      </c>
    </row>
    <row r="39" spans="1:17" x14ac:dyDescent="0.3">
      <c r="A39" s="1" t="s">
        <v>22</v>
      </c>
      <c r="B39" s="2" t="str">
        <f t="shared" si="5"/>
        <v>wrong transducer</v>
      </c>
      <c r="C39" s="7"/>
      <c r="D39" s="1" t="s">
        <v>22</v>
      </c>
      <c r="E39" s="2" t="str">
        <f t="shared" si="6"/>
        <v>wrong value</v>
      </c>
      <c r="F39" s="7"/>
      <c r="G39" s="1" t="s">
        <v>22</v>
      </c>
      <c r="H39" s="2" t="str">
        <f t="shared" si="10"/>
        <v>wrong transducer</v>
      </c>
      <c r="I39" s="7"/>
      <c r="J39" s="1" t="s">
        <v>22</v>
      </c>
      <c r="K39" s="2" t="str">
        <f>IF(J39=20,"BC UM Threshold","wrong value")</f>
        <v>wrong value</v>
      </c>
      <c r="L39" s="7"/>
      <c r="M39" s="1" t="s">
        <v>22</v>
      </c>
      <c r="N39" s="2" t="str">
        <f t="shared" si="11"/>
        <v>wrong value</v>
      </c>
      <c r="O39" s="7"/>
      <c r="P39" s="1" t="s">
        <v>22</v>
      </c>
      <c r="Q39" s="2" t="str">
        <f t="shared" si="4"/>
        <v>wrong value</v>
      </c>
    </row>
    <row r="40" spans="1:17" x14ac:dyDescent="0.3">
      <c r="A40" s="1" t="s">
        <v>22</v>
      </c>
      <c r="B40" s="2" t="str">
        <f t="shared" ref="B40:B50" si="12">IF(A40="AC","correct","wrong transducer")</f>
        <v>wrong transducer</v>
      </c>
      <c r="C40" s="7"/>
      <c r="D40" s="1" t="s">
        <v>22</v>
      </c>
      <c r="E40" s="2" t="str">
        <f t="shared" si="6"/>
        <v>wrong value</v>
      </c>
      <c r="F40" s="7"/>
      <c r="G40" s="1" t="s">
        <v>22</v>
      </c>
      <c r="H40" s="2" t="str">
        <f t="shared" si="10"/>
        <v>wrong transducer</v>
      </c>
      <c r="I40" s="7"/>
      <c r="J40" s="1" t="s">
        <v>22</v>
      </c>
      <c r="K40" s="2" t="str">
        <f>IF(J40=20,"no","wrong value")</f>
        <v>wrong value</v>
      </c>
      <c r="L40" s="7"/>
      <c r="M40" s="1" t="s">
        <v>22</v>
      </c>
      <c r="N40" s="2" t="str">
        <f>IF(M40=40,"correct","wrong value")</f>
        <v>wrong value</v>
      </c>
      <c r="O40" s="7"/>
      <c r="P40" s="1" t="s">
        <v>22</v>
      </c>
      <c r="Q40" s="2" t="str">
        <f t="shared" si="4"/>
        <v>wrong value</v>
      </c>
    </row>
    <row r="41" spans="1:17" x14ac:dyDescent="0.3">
      <c r="A41" s="1" t="s">
        <v>22</v>
      </c>
      <c r="B41" s="2" t="str">
        <f t="shared" si="12"/>
        <v>wrong transducer</v>
      </c>
      <c r="C41" s="7"/>
      <c r="D41" s="1" t="s">
        <v>22</v>
      </c>
      <c r="E41" s="2" t="str">
        <f t="shared" si="6"/>
        <v>wrong value</v>
      </c>
      <c r="F41" s="7"/>
      <c r="G41" s="1" t="s">
        <v>22</v>
      </c>
      <c r="H41" s="2" t="str">
        <f t="shared" si="10"/>
        <v>wrong transducer</v>
      </c>
      <c r="I41" s="7"/>
      <c r="J41" s="1" t="s">
        <v>22</v>
      </c>
      <c r="K41" s="2" t="str">
        <f>IF(J41=25,"yes","wrong value")</f>
        <v>wrong value</v>
      </c>
      <c r="L41" s="7"/>
      <c r="M41" s="1" t="s">
        <v>22</v>
      </c>
      <c r="N41" s="2" t="str">
        <f>IF(M41=40,"correct","wrong value")</f>
        <v>wrong value</v>
      </c>
      <c r="O41" s="7"/>
      <c r="P41" s="1" t="s">
        <v>22</v>
      </c>
      <c r="Q41" s="2" t="str">
        <f t="shared" si="4"/>
        <v>wrong value</v>
      </c>
    </row>
    <row r="42" spans="1:17" x14ac:dyDescent="0.3">
      <c r="A42" s="1" t="s">
        <v>22</v>
      </c>
      <c r="B42" s="2" t="str">
        <f t="shared" si="12"/>
        <v>wrong transducer</v>
      </c>
      <c r="C42" s="7"/>
      <c r="D42" s="1" t="s">
        <v>22</v>
      </c>
      <c r="E42" s="2" t="str">
        <f t="shared" si="6"/>
        <v>wrong value</v>
      </c>
      <c r="F42" s="7"/>
      <c r="G42" s="1" t="s">
        <v>22</v>
      </c>
      <c r="H42" s="2" t="str">
        <f t="shared" si="10"/>
        <v>wrong transducer</v>
      </c>
      <c r="I42" s="7"/>
      <c r="J42" s="1" t="s">
        <v>22</v>
      </c>
      <c r="K42" s="2" t="str">
        <f>IF(J42=25,"no","wrong value")</f>
        <v>wrong value</v>
      </c>
      <c r="L42" s="7"/>
      <c r="M42" s="1" t="s">
        <v>22</v>
      </c>
      <c r="N42" s="2" t="str">
        <f>IF(M42=45,"correct","wrong value")</f>
        <v>wrong value</v>
      </c>
      <c r="O42" s="7"/>
      <c r="P42" s="1" t="s">
        <v>22</v>
      </c>
      <c r="Q42" s="2" t="str">
        <f t="shared" si="4"/>
        <v>wrong value</v>
      </c>
    </row>
    <row r="43" spans="1:17" x14ac:dyDescent="0.3">
      <c r="A43" s="1" t="s">
        <v>22</v>
      </c>
      <c r="B43" s="2" t="str">
        <f t="shared" si="12"/>
        <v>wrong transducer</v>
      </c>
      <c r="C43" s="7"/>
      <c r="D43" s="1" t="s">
        <v>22</v>
      </c>
      <c r="E43" s="2" t="str">
        <f t="shared" si="6"/>
        <v>wrong value</v>
      </c>
      <c r="F43" s="7"/>
      <c r="G43" s="1" t="s">
        <v>22</v>
      </c>
      <c r="H43" s="2" t="str">
        <f t="shared" si="10"/>
        <v>wrong transducer</v>
      </c>
      <c r="I43" s="7"/>
      <c r="J43" s="1" t="s">
        <v>22</v>
      </c>
      <c r="K43" s="2" t="str">
        <f>IF(J43=30,"yes","wrong value")</f>
        <v>wrong value</v>
      </c>
      <c r="L43" s="7"/>
      <c r="M43" s="1" t="s">
        <v>22</v>
      </c>
      <c r="N43" s="2" t="str">
        <f>IF(M43=45,"correct","wrong value")</f>
        <v>wrong value</v>
      </c>
      <c r="O43" s="7"/>
      <c r="P43" s="1" t="s">
        <v>22</v>
      </c>
      <c r="Q43" s="2" t="str">
        <f t="shared" si="4"/>
        <v>wrong value</v>
      </c>
    </row>
    <row r="44" spans="1:17" x14ac:dyDescent="0.3">
      <c r="A44" s="1" t="s">
        <v>22</v>
      </c>
      <c r="B44" s="2" t="str">
        <f t="shared" si="12"/>
        <v>wrong transducer</v>
      </c>
      <c r="C44" s="7"/>
      <c r="D44" s="1" t="s">
        <v>22</v>
      </c>
      <c r="E44" s="2" t="str">
        <f t="shared" si="6"/>
        <v>wrong value</v>
      </c>
      <c r="F44" s="7"/>
      <c r="G44" s="1" t="s">
        <v>22</v>
      </c>
      <c r="H44" s="2" t="str">
        <f t="shared" si="10"/>
        <v>wrong transducer</v>
      </c>
      <c r="I44" s="7"/>
      <c r="J44" s="1" t="s">
        <v>22</v>
      </c>
      <c r="K44" s="2" t="str">
        <f>IF(J44=30,"no","wrong value")</f>
        <v>wrong value</v>
      </c>
      <c r="L44" s="7"/>
      <c r="M44" s="1" t="s">
        <v>22</v>
      </c>
      <c r="N44" s="2" t="str">
        <f>IF(M44=50,"correct","wrong value")</f>
        <v>wrong value</v>
      </c>
      <c r="O44" s="7"/>
      <c r="P44" s="1" t="s">
        <v>22</v>
      </c>
      <c r="Q44" s="2" t="str">
        <f t="shared" si="4"/>
        <v>wrong value</v>
      </c>
    </row>
    <row r="45" spans="1:17" x14ac:dyDescent="0.3">
      <c r="A45" s="1" t="s">
        <v>22</v>
      </c>
      <c r="B45" s="2" t="str">
        <f t="shared" si="12"/>
        <v>wrong transducer</v>
      </c>
      <c r="C45" s="7"/>
      <c r="D45" s="1" t="s">
        <v>22</v>
      </c>
      <c r="E45" s="2" t="str">
        <f t="shared" si="6"/>
        <v>wrong value</v>
      </c>
      <c r="F45" s="7"/>
      <c r="G45" s="1" t="s">
        <v>22</v>
      </c>
      <c r="H45" s="2" t="str">
        <f t="shared" si="10"/>
        <v>wrong transducer</v>
      </c>
      <c r="I45" s="7"/>
      <c r="J45" s="1" t="s">
        <v>22</v>
      </c>
      <c r="K45" s="2" t="str">
        <f>IF(J45=35,"yes","wrong value")</f>
        <v>wrong value</v>
      </c>
      <c r="L45" s="7"/>
      <c r="M45" s="1" t="s">
        <v>22</v>
      </c>
      <c r="N45" s="2" t="str">
        <f>IF(M45=50,"correct","wrong value")</f>
        <v>wrong value</v>
      </c>
      <c r="O45" s="7"/>
      <c r="P45" s="1" t="s">
        <v>22</v>
      </c>
      <c r="Q45" s="2" t="str">
        <f t="shared" si="4"/>
        <v>wrong value</v>
      </c>
    </row>
    <row r="46" spans="1:17" x14ac:dyDescent="0.3">
      <c r="A46" s="1" t="s">
        <v>22</v>
      </c>
      <c r="B46" s="2" t="str">
        <f t="shared" si="12"/>
        <v>wrong transducer</v>
      </c>
      <c r="C46" s="7"/>
      <c r="D46" s="1" t="s">
        <v>22</v>
      </c>
      <c r="E46" s="2" t="str">
        <f t="shared" si="6"/>
        <v>wrong value</v>
      </c>
      <c r="F46" s="7"/>
      <c r="G46" s="1" t="s">
        <v>22</v>
      </c>
      <c r="H46" s="2" t="str">
        <f t="shared" si="10"/>
        <v>wrong transducer</v>
      </c>
      <c r="I46" s="7"/>
      <c r="J46" s="1" t="s">
        <v>22</v>
      </c>
      <c r="K46" s="2" t="str">
        <f>IF(J46=35,"No","wrong value")</f>
        <v>wrong value</v>
      </c>
      <c r="L46" s="7"/>
      <c r="M46" s="1" t="s">
        <v>22</v>
      </c>
      <c r="N46" s="2" t="str">
        <f>IF(M46=55,"correct","wrong value")</f>
        <v>wrong value</v>
      </c>
      <c r="O46" s="7"/>
      <c r="P46" s="1" t="s">
        <v>22</v>
      </c>
      <c r="Q46" s="2" t="str">
        <f t="shared" si="4"/>
        <v>wrong value</v>
      </c>
    </row>
    <row r="47" spans="1:17" x14ac:dyDescent="0.3">
      <c r="A47" s="1" t="s">
        <v>22</v>
      </c>
      <c r="B47" s="2" t="str">
        <f t="shared" si="12"/>
        <v>wrong transducer</v>
      </c>
      <c r="C47" s="7"/>
      <c r="D47" s="1" t="s">
        <v>22</v>
      </c>
      <c r="E47" s="2" t="str">
        <f t="shared" si="6"/>
        <v>wrong value</v>
      </c>
      <c r="F47" s="7"/>
      <c r="G47" s="1" t="s">
        <v>22</v>
      </c>
      <c r="H47" s="2" t="str">
        <f t="shared" si="10"/>
        <v>wrong transducer</v>
      </c>
      <c r="I47" s="7"/>
      <c r="J47" s="1" t="s">
        <v>22</v>
      </c>
      <c r="K47" s="2" t="str">
        <f>IF(J47=40,"Yes","wrong value")</f>
        <v>wrong value</v>
      </c>
      <c r="L47" s="7"/>
      <c r="M47" s="1" t="s">
        <v>22</v>
      </c>
      <c r="N47" s="2" t="str">
        <f>IF(M47=55,"correct","wrong value")</f>
        <v>wrong value</v>
      </c>
      <c r="O47" s="7"/>
      <c r="P47" s="1" t="s">
        <v>22</v>
      </c>
      <c r="Q47" s="2" t="str">
        <f t="shared" si="4"/>
        <v>wrong value</v>
      </c>
    </row>
    <row r="48" spans="1:17" x14ac:dyDescent="0.3">
      <c r="A48" s="1" t="s">
        <v>22</v>
      </c>
      <c r="B48" s="2" t="str">
        <f t="shared" si="12"/>
        <v>wrong transducer</v>
      </c>
      <c r="C48" s="7"/>
      <c r="D48" s="1" t="s">
        <v>22</v>
      </c>
      <c r="E48" s="2" t="str">
        <f t="shared" si="6"/>
        <v>wrong value</v>
      </c>
      <c r="F48" s="7"/>
      <c r="G48" s="1" t="s">
        <v>22</v>
      </c>
      <c r="H48" s="2" t="str">
        <f t="shared" si="10"/>
        <v>wrong transducer</v>
      </c>
      <c r="I48" s="7"/>
      <c r="J48" s="1" t="s">
        <v>22</v>
      </c>
      <c r="K48" s="2" t="str">
        <f>IF(J48=40,"Yes","wrong value")</f>
        <v>wrong value</v>
      </c>
      <c r="L48" s="7"/>
      <c r="M48" s="1" t="s">
        <v>22</v>
      </c>
      <c r="N48" s="2" t="str">
        <f>IF(M48=60,"correct","wrong value")</f>
        <v>wrong value</v>
      </c>
      <c r="O48" s="7"/>
      <c r="P48" s="1" t="s">
        <v>22</v>
      </c>
      <c r="Q48" s="2" t="str">
        <f t="shared" si="4"/>
        <v>wrong value</v>
      </c>
    </row>
    <row r="49" spans="1:17" x14ac:dyDescent="0.3">
      <c r="A49" s="1" t="s">
        <v>22</v>
      </c>
      <c r="B49" s="2" t="str">
        <f t="shared" si="12"/>
        <v>wrong transducer</v>
      </c>
      <c r="C49" s="7"/>
      <c r="D49" s="1" t="s">
        <v>22</v>
      </c>
      <c r="E49" s="2" t="str">
        <f t="shared" si="6"/>
        <v>wrong value</v>
      </c>
      <c r="F49" s="7"/>
      <c r="G49" s="1" t="s">
        <v>22</v>
      </c>
      <c r="H49" s="2" t="str">
        <f t="shared" si="10"/>
        <v>wrong transducer</v>
      </c>
      <c r="I49" s="7"/>
      <c r="J49" s="1" t="s">
        <v>22</v>
      </c>
      <c r="K49" s="2" t="str">
        <f>IF(J49=40,"Yes","wrong value")</f>
        <v>wrong value</v>
      </c>
      <c r="L49" s="7"/>
      <c r="M49" s="1" t="s">
        <v>22</v>
      </c>
      <c r="N49" s="2" t="str">
        <f>IF(M49=65,"correct","wrong value")</f>
        <v>wrong value</v>
      </c>
      <c r="O49" s="7"/>
      <c r="P49" s="1" t="s">
        <v>22</v>
      </c>
      <c r="Q49" s="2" t="str">
        <f t="shared" si="4"/>
        <v>wrong value</v>
      </c>
    </row>
    <row r="50" spans="1:17" x14ac:dyDescent="0.3">
      <c r="A50" s="1" t="s">
        <v>22</v>
      </c>
      <c r="B50" s="2" t="str">
        <f t="shared" si="12"/>
        <v>wrong transducer</v>
      </c>
      <c r="C50" s="7"/>
      <c r="D50" s="1" t="s">
        <v>22</v>
      </c>
      <c r="E50" s="2" t="str">
        <f t="shared" ref="E50" si="13">IF(D50="none","n/a","wrong value")</f>
        <v>wrong value</v>
      </c>
      <c r="F50" s="7"/>
      <c r="G50" s="1" t="s">
        <v>22</v>
      </c>
      <c r="H50" s="2" t="str">
        <f t="shared" ref="H50" si="14">IF(G50="BC","correct","wrong transducer")</f>
        <v>wrong transducer</v>
      </c>
      <c r="I50" s="7"/>
      <c r="J50" s="1" t="s">
        <v>22</v>
      </c>
      <c r="K50" s="2" t="str">
        <f>IF(J50=40,"Masked BC Threshold","wrong value")</f>
        <v>wrong value</v>
      </c>
      <c r="L50" s="7"/>
      <c r="M50" s="1" t="s">
        <v>22</v>
      </c>
      <c r="N50" s="2" t="str">
        <f>IF(M50=70,"correct","wrong value")</f>
        <v>wrong value</v>
      </c>
      <c r="O50" s="7"/>
      <c r="P50" s="1" t="s">
        <v>22</v>
      </c>
      <c r="Q50" s="2" t="str">
        <f t="shared" ref="Q50" si="15">IF(P50="none","n/a","wrong value")</f>
        <v>wrong value</v>
      </c>
    </row>
  </sheetData>
  <sheetProtection algorithmName="SHA-512" hashValue="+mATjzqZVsWLp5ssZ2ScQ1T2mNw+7p23e6RsperHbkAHWaAKypWx+Cg0/n++x/dpWYU2bSGqxS9ep6fFqqzdFA==" saltValue="uK4DRaqdMBjXZhzP57lg6g==" spinCount="100000" sheet="1" selectLockedCells="1"/>
  <mergeCells count="8">
    <mergeCell ref="A9:B9"/>
    <mergeCell ref="G9:H9"/>
    <mergeCell ref="A7:K7"/>
    <mergeCell ref="M7:Q7"/>
    <mergeCell ref="A8:F8"/>
    <mergeCell ref="G8:K8"/>
    <mergeCell ref="M8:N8"/>
    <mergeCell ref="P8:Q8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83"/>
  <sheetViews>
    <sheetView tabSelected="1" zoomScaleNormal="100" workbookViewId="0">
      <selection activeCell="J83" sqref="J83"/>
    </sheetView>
  </sheetViews>
  <sheetFormatPr defaultColWidth="10.109375" defaultRowHeight="14.4" x14ac:dyDescent="0.3"/>
  <cols>
    <col min="1" max="1" width="12.6640625" style="22" customWidth="1"/>
    <col min="2" max="2" width="18.77734375" style="22" bestFit="1" customWidth="1"/>
    <col min="3" max="3" width="2.109375" style="22" customWidth="1"/>
    <col min="4" max="4" width="6.44140625" style="22" bestFit="1" customWidth="1"/>
    <col min="5" max="5" width="16.109375" style="22" customWidth="1"/>
    <col min="6" max="6" width="2.6640625" style="22" customWidth="1"/>
    <col min="7" max="7" width="7" style="22" customWidth="1"/>
    <col min="8" max="8" width="18.77734375" style="22" bestFit="1" customWidth="1"/>
    <col min="9" max="9" width="1.6640625" style="22" customWidth="1"/>
    <col min="10" max="10" width="7.33203125" style="22" customWidth="1"/>
    <col min="11" max="11" width="14.33203125" style="22" customWidth="1"/>
    <col min="12" max="12" width="2.44140625" style="22" customWidth="1"/>
    <col min="13" max="13" width="7.77734375" style="22" customWidth="1"/>
    <col min="14" max="14" width="14.33203125" style="22" customWidth="1"/>
    <col min="15" max="15" width="1.77734375" style="22" customWidth="1"/>
    <col min="16" max="16" width="7" style="22" customWidth="1"/>
    <col min="17" max="17" width="13.44140625" style="22" customWidth="1"/>
    <col min="18" max="16384" width="10.109375" style="22"/>
  </cols>
  <sheetData>
    <row r="1" spans="1:17" s="10" customFormat="1" x14ac:dyDescent="0.3">
      <c r="A1" s="9" t="s">
        <v>12</v>
      </c>
      <c r="B1" s="9" t="s">
        <v>11</v>
      </c>
      <c r="C1" s="9" t="s">
        <v>13</v>
      </c>
      <c r="D1" s="9"/>
      <c r="E1" s="9"/>
      <c r="F1" s="9"/>
      <c r="G1" s="20"/>
    </row>
    <row r="2" spans="1:17" s="10" customFormat="1" x14ac:dyDescent="0.3">
      <c r="A2" s="12" t="s">
        <v>3</v>
      </c>
      <c r="B2" s="12" t="s">
        <v>4</v>
      </c>
      <c r="C2" s="12" t="s">
        <v>18</v>
      </c>
      <c r="D2" s="9"/>
      <c r="E2" s="9"/>
      <c r="F2" s="9"/>
      <c r="G2" s="20"/>
    </row>
    <row r="3" spans="1:17" s="10" customFormat="1" x14ac:dyDescent="0.3">
      <c r="A3" s="12" t="s">
        <v>2</v>
      </c>
      <c r="B3" s="12" t="s">
        <v>4</v>
      </c>
      <c r="C3" s="12" t="s">
        <v>19</v>
      </c>
      <c r="D3" s="9"/>
      <c r="E3" s="9"/>
      <c r="F3" s="9"/>
      <c r="G3" s="20"/>
    </row>
    <row r="4" spans="1:17" s="10" customFormat="1" x14ac:dyDescent="0.3">
      <c r="A4" s="11" t="s">
        <v>20</v>
      </c>
      <c r="B4" s="12" t="s">
        <v>5</v>
      </c>
      <c r="C4" s="12" t="s">
        <v>21</v>
      </c>
      <c r="D4" s="9"/>
      <c r="E4" s="9"/>
      <c r="F4" s="9"/>
      <c r="G4" s="20"/>
    </row>
    <row r="5" spans="1:17" s="10" customFormat="1" x14ac:dyDescent="0.3">
      <c r="A5" s="11" t="s">
        <v>14</v>
      </c>
      <c r="B5" s="12" t="s">
        <v>5</v>
      </c>
      <c r="C5" s="12" t="s">
        <v>0</v>
      </c>
      <c r="D5" s="9"/>
      <c r="E5" s="9"/>
      <c r="F5" s="9"/>
      <c r="G5" s="20"/>
    </row>
    <row r="6" spans="1:17" s="10" customFormat="1" x14ac:dyDescent="0.3"/>
    <row r="7" spans="1:17" s="10" customFormat="1" x14ac:dyDescent="0.3">
      <c r="A7" s="26" t="s">
        <v>10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16"/>
      <c r="M7" s="26" t="s">
        <v>9</v>
      </c>
      <c r="N7" s="26"/>
      <c r="O7" s="26"/>
      <c r="P7" s="26"/>
      <c r="Q7" s="26"/>
    </row>
    <row r="8" spans="1:17" s="10" customFormat="1" x14ac:dyDescent="0.3">
      <c r="A8" s="27" t="s">
        <v>8</v>
      </c>
      <c r="B8" s="27"/>
      <c r="C8" s="27"/>
      <c r="D8" s="27"/>
      <c r="E8" s="27"/>
      <c r="F8" s="27"/>
      <c r="G8" s="26" t="s">
        <v>7</v>
      </c>
      <c r="H8" s="26"/>
      <c r="I8" s="26"/>
      <c r="J8" s="26"/>
      <c r="K8" s="26"/>
      <c r="L8" s="16"/>
      <c r="M8" s="26" t="s">
        <v>8</v>
      </c>
      <c r="N8" s="26"/>
      <c r="O8" s="17"/>
      <c r="P8" s="26" t="s">
        <v>7</v>
      </c>
      <c r="Q8" s="26"/>
    </row>
    <row r="9" spans="1:17" s="10" customFormat="1" x14ac:dyDescent="0.3">
      <c r="A9" s="23" t="s">
        <v>6</v>
      </c>
      <c r="B9" s="23"/>
      <c r="C9" s="14"/>
      <c r="D9" s="14" t="s">
        <v>5</v>
      </c>
      <c r="E9" s="14" t="s">
        <v>1</v>
      </c>
      <c r="F9" s="14"/>
      <c r="G9" s="23" t="s">
        <v>6</v>
      </c>
      <c r="H9" s="23"/>
      <c r="I9" s="14"/>
      <c r="J9" s="14" t="s">
        <v>5</v>
      </c>
      <c r="K9" s="14" t="s">
        <v>1</v>
      </c>
      <c r="M9" s="14" t="s">
        <v>5</v>
      </c>
      <c r="N9" s="14" t="s">
        <v>1</v>
      </c>
      <c r="O9" s="14"/>
      <c r="P9" s="14" t="s">
        <v>5</v>
      </c>
      <c r="Q9" s="14" t="s">
        <v>1</v>
      </c>
    </row>
    <row r="10" spans="1:17" x14ac:dyDescent="0.3">
      <c r="A10" s="3" t="s">
        <v>22</v>
      </c>
      <c r="B10" s="4" t="str">
        <f t="shared" ref="B10:B18" si="0">IF(A10="AC","correct","wrong transducer")</f>
        <v>wrong transducer</v>
      </c>
      <c r="C10" s="21"/>
      <c r="D10" s="3" t="s">
        <v>22</v>
      </c>
      <c r="E10" s="4" t="str">
        <f>IF(D10=30,"no","wrong value")</f>
        <v>wrong value</v>
      </c>
      <c r="F10" s="21"/>
      <c r="G10" s="3" t="s">
        <v>22</v>
      </c>
      <c r="H10" s="4" t="str">
        <f t="shared" ref="H10:H18" si="1">IF(G10="none","correct","wrong transducer")</f>
        <v>wrong transducer</v>
      </c>
      <c r="I10" s="21"/>
      <c r="J10" s="3" t="s">
        <v>22</v>
      </c>
      <c r="K10" s="4" t="str">
        <f t="shared" ref="K10:K18" si="2">IF(J10="none","n/a","wrong value")</f>
        <v>wrong value</v>
      </c>
      <c r="L10" s="21"/>
      <c r="M10" s="3" t="s">
        <v>22</v>
      </c>
      <c r="N10" s="4" t="str">
        <f t="shared" ref="N10:N40" si="3">IF(M10="none","correct","wrong value")</f>
        <v>wrong value</v>
      </c>
      <c r="O10" s="21"/>
      <c r="P10" s="3" t="s">
        <v>22</v>
      </c>
      <c r="Q10" s="4" t="str">
        <f t="shared" ref="Q10:Q38" si="4">IF(P10="none","correct","wrong value")</f>
        <v>wrong value</v>
      </c>
    </row>
    <row r="11" spans="1:17" x14ac:dyDescent="0.3">
      <c r="A11" s="3" t="s">
        <v>22</v>
      </c>
      <c r="B11" s="4" t="str">
        <f t="shared" si="0"/>
        <v>wrong transducer</v>
      </c>
      <c r="C11" s="21"/>
      <c r="D11" s="3" t="s">
        <v>22</v>
      </c>
      <c r="E11" s="4" t="str">
        <f>IF(D11=50,"no","wrong value")</f>
        <v>wrong value</v>
      </c>
      <c r="F11" s="21"/>
      <c r="G11" s="3" t="s">
        <v>22</v>
      </c>
      <c r="H11" s="4" t="str">
        <f t="shared" si="1"/>
        <v>wrong transducer</v>
      </c>
      <c r="I11" s="21"/>
      <c r="J11" s="3" t="s">
        <v>22</v>
      </c>
      <c r="K11" s="4" t="str">
        <f t="shared" si="2"/>
        <v>wrong value</v>
      </c>
      <c r="L11" s="21"/>
      <c r="M11" s="3" t="s">
        <v>22</v>
      </c>
      <c r="N11" s="4" t="str">
        <f t="shared" si="3"/>
        <v>wrong value</v>
      </c>
      <c r="O11" s="21"/>
      <c r="P11" s="3" t="s">
        <v>22</v>
      </c>
      <c r="Q11" s="4" t="str">
        <f t="shared" si="4"/>
        <v>wrong value</v>
      </c>
    </row>
    <row r="12" spans="1:17" x14ac:dyDescent="0.3">
      <c r="A12" s="3" t="s">
        <v>22</v>
      </c>
      <c r="B12" s="4" t="str">
        <f t="shared" si="0"/>
        <v>wrong transducer</v>
      </c>
      <c r="C12" s="21"/>
      <c r="D12" s="3" t="s">
        <v>22</v>
      </c>
      <c r="E12" s="4" t="str">
        <f>IF(D12=70,"yes","wrong value")</f>
        <v>wrong value</v>
      </c>
      <c r="F12" s="21"/>
      <c r="G12" s="3" t="s">
        <v>22</v>
      </c>
      <c r="H12" s="4" t="str">
        <f t="shared" si="1"/>
        <v>wrong transducer</v>
      </c>
      <c r="I12" s="21"/>
      <c r="J12" s="3" t="s">
        <v>22</v>
      </c>
      <c r="K12" s="4" t="str">
        <f t="shared" si="2"/>
        <v>wrong value</v>
      </c>
      <c r="L12" s="21"/>
      <c r="M12" s="3" t="s">
        <v>22</v>
      </c>
      <c r="N12" s="4" t="str">
        <f t="shared" si="3"/>
        <v>wrong value</v>
      </c>
      <c r="O12" s="21"/>
      <c r="P12" s="3" t="s">
        <v>22</v>
      </c>
      <c r="Q12" s="4" t="str">
        <f t="shared" si="4"/>
        <v>wrong value</v>
      </c>
    </row>
    <row r="13" spans="1:17" x14ac:dyDescent="0.3">
      <c r="A13" s="3" t="s">
        <v>22</v>
      </c>
      <c r="B13" s="4" t="str">
        <f t="shared" si="0"/>
        <v>wrong transducer</v>
      </c>
      <c r="C13" s="21"/>
      <c r="D13" s="3" t="s">
        <v>22</v>
      </c>
      <c r="E13" s="4" t="str">
        <f>IF(D13=60,"yes","wrong value")</f>
        <v>wrong value</v>
      </c>
      <c r="F13" s="21"/>
      <c r="G13" s="3" t="s">
        <v>22</v>
      </c>
      <c r="H13" s="4" t="str">
        <f t="shared" si="1"/>
        <v>wrong transducer</v>
      </c>
      <c r="I13" s="21"/>
      <c r="J13" s="3" t="s">
        <v>22</v>
      </c>
      <c r="K13" s="4" t="str">
        <f t="shared" si="2"/>
        <v>wrong value</v>
      </c>
      <c r="L13" s="21"/>
      <c r="M13" s="3" t="s">
        <v>22</v>
      </c>
      <c r="N13" s="4" t="str">
        <f t="shared" si="3"/>
        <v>wrong value</v>
      </c>
      <c r="O13" s="21"/>
      <c r="P13" s="3" t="s">
        <v>22</v>
      </c>
      <c r="Q13" s="4" t="str">
        <f t="shared" si="4"/>
        <v>wrong value</v>
      </c>
    </row>
    <row r="14" spans="1:17" x14ac:dyDescent="0.3">
      <c r="A14" s="3" t="s">
        <v>22</v>
      </c>
      <c r="B14" s="4" t="str">
        <f t="shared" si="0"/>
        <v>wrong transducer</v>
      </c>
      <c r="C14" s="21"/>
      <c r="D14" s="3" t="s">
        <v>22</v>
      </c>
      <c r="E14" s="4" t="str">
        <f>IF(D14=50,"no","wrong value")</f>
        <v>wrong value</v>
      </c>
      <c r="F14" s="21"/>
      <c r="G14" s="3" t="s">
        <v>22</v>
      </c>
      <c r="H14" s="4" t="str">
        <f t="shared" si="1"/>
        <v>wrong transducer</v>
      </c>
      <c r="I14" s="21"/>
      <c r="J14" s="3" t="s">
        <v>22</v>
      </c>
      <c r="K14" s="4" t="str">
        <f>IF(J14="none","n/a","wrong value")</f>
        <v>wrong value</v>
      </c>
      <c r="L14" s="21"/>
      <c r="M14" s="3" t="s">
        <v>22</v>
      </c>
      <c r="N14" s="4" t="str">
        <f t="shared" si="3"/>
        <v>wrong value</v>
      </c>
      <c r="O14" s="21"/>
      <c r="P14" s="3" t="s">
        <v>22</v>
      </c>
      <c r="Q14" s="4" t="str">
        <f t="shared" si="4"/>
        <v>wrong value</v>
      </c>
    </row>
    <row r="15" spans="1:17" x14ac:dyDescent="0.3">
      <c r="A15" s="3" t="s">
        <v>22</v>
      </c>
      <c r="B15" s="4" t="str">
        <f t="shared" si="0"/>
        <v>wrong transducer</v>
      </c>
      <c r="C15" s="21"/>
      <c r="D15" s="3" t="s">
        <v>22</v>
      </c>
      <c r="E15" s="4" t="str">
        <f>IF(D15=55,"yes","wrong value")</f>
        <v>wrong value</v>
      </c>
      <c r="F15" s="21"/>
      <c r="G15" s="3" t="s">
        <v>22</v>
      </c>
      <c r="H15" s="4" t="str">
        <f t="shared" si="1"/>
        <v>wrong transducer</v>
      </c>
      <c r="I15" s="21"/>
      <c r="J15" s="3" t="s">
        <v>22</v>
      </c>
      <c r="K15" s="4" t="str">
        <f t="shared" si="2"/>
        <v>wrong value</v>
      </c>
      <c r="L15" s="21"/>
      <c r="M15" s="3" t="s">
        <v>22</v>
      </c>
      <c r="N15" s="4" t="str">
        <f t="shared" si="3"/>
        <v>wrong value</v>
      </c>
      <c r="O15" s="21"/>
      <c r="P15" s="3" t="s">
        <v>22</v>
      </c>
      <c r="Q15" s="4" t="str">
        <f t="shared" si="4"/>
        <v>wrong value</v>
      </c>
    </row>
    <row r="16" spans="1:17" x14ac:dyDescent="0.3">
      <c r="A16" s="3" t="s">
        <v>22</v>
      </c>
      <c r="B16" s="4" t="str">
        <f t="shared" si="0"/>
        <v>wrong transducer</v>
      </c>
      <c r="C16" s="21"/>
      <c r="D16" s="3" t="s">
        <v>22</v>
      </c>
      <c r="E16" s="4" t="str">
        <f>IF(D16=45,"no","wrong value")</f>
        <v>wrong value</v>
      </c>
      <c r="F16" s="21"/>
      <c r="G16" s="3" t="s">
        <v>22</v>
      </c>
      <c r="H16" s="4" t="str">
        <f t="shared" si="1"/>
        <v>wrong transducer</v>
      </c>
      <c r="I16" s="21"/>
      <c r="J16" s="3" t="s">
        <v>22</v>
      </c>
      <c r="K16" s="4" t="str">
        <f t="shared" si="2"/>
        <v>wrong value</v>
      </c>
      <c r="L16" s="21"/>
      <c r="M16" s="3" t="s">
        <v>22</v>
      </c>
      <c r="N16" s="4" t="str">
        <f t="shared" si="3"/>
        <v>wrong value</v>
      </c>
      <c r="O16" s="21"/>
      <c r="P16" s="3" t="s">
        <v>22</v>
      </c>
      <c r="Q16" s="4" t="str">
        <f t="shared" si="4"/>
        <v>wrong value</v>
      </c>
    </row>
    <row r="17" spans="1:17" x14ac:dyDescent="0.3">
      <c r="A17" s="3" t="s">
        <v>22</v>
      </c>
      <c r="B17" s="4" t="str">
        <f t="shared" si="0"/>
        <v>wrong transducer</v>
      </c>
      <c r="C17" s="21"/>
      <c r="D17" s="3" t="s">
        <v>22</v>
      </c>
      <c r="E17" s="4" t="str">
        <f>IF(D17=50,"no","wrong value")</f>
        <v>wrong value</v>
      </c>
      <c r="F17" s="21"/>
      <c r="G17" s="3" t="s">
        <v>22</v>
      </c>
      <c r="H17" s="4" t="str">
        <f t="shared" si="1"/>
        <v>wrong transducer</v>
      </c>
      <c r="I17" s="21"/>
      <c r="J17" s="3" t="s">
        <v>22</v>
      </c>
      <c r="K17" s="4" t="str">
        <f t="shared" si="2"/>
        <v>wrong value</v>
      </c>
      <c r="L17" s="21"/>
      <c r="M17" s="3" t="s">
        <v>22</v>
      </c>
      <c r="N17" s="4" t="str">
        <f t="shared" si="3"/>
        <v>wrong value</v>
      </c>
      <c r="O17" s="21"/>
      <c r="P17" s="3" t="s">
        <v>22</v>
      </c>
      <c r="Q17" s="4" t="str">
        <f t="shared" si="4"/>
        <v>wrong value</v>
      </c>
    </row>
    <row r="18" spans="1:17" x14ac:dyDescent="0.3">
      <c r="A18" s="3" t="s">
        <v>22</v>
      </c>
      <c r="B18" s="4" t="str">
        <f t="shared" si="0"/>
        <v>wrong transducer</v>
      </c>
      <c r="C18" s="21"/>
      <c r="D18" s="3" t="s">
        <v>22</v>
      </c>
      <c r="E18" s="4" t="str">
        <f>IF(D18=55,"AC Threshold","wrong value")</f>
        <v>wrong value</v>
      </c>
      <c r="F18" s="21"/>
      <c r="G18" s="3" t="s">
        <v>22</v>
      </c>
      <c r="H18" s="4" t="str">
        <f t="shared" si="1"/>
        <v>wrong transducer</v>
      </c>
      <c r="I18" s="21"/>
      <c r="J18" s="3" t="s">
        <v>22</v>
      </c>
      <c r="K18" s="4" t="str">
        <f t="shared" si="2"/>
        <v>wrong value</v>
      </c>
      <c r="L18" s="21"/>
      <c r="M18" s="3" t="s">
        <v>22</v>
      </c>
      <c r="N18" s="4" t="str">
        <f t="shared" si="3"/>
        <v>wrong value</v>
      </c>
      <c r="O18" s="21"/>
      <c r="P18" s="3" t="s">
        <v>22</v>
      </c>
      <c r="Q18" s="4" t="str">
        <f t="shared" si="4"/>
        <v>wrong value</v>
      </c>
    </row>
    <row r="19" spans="1:17" x14ac:dyDescent="0.3">
      <c r="A19" s="3" t="s">
        <v>22</v>
      </c>
      <c r="B19" s="4" t="str">
        <f t="shared" ref="B19:B26" si="5">IF(A19="none","correct","wrong transducer")</f>
        <v>wrong transducer</v>
      </c>
      <c r="C19" s="21"/>
      <c r="D19" s="3" t="s">
        <v>22</v>
      </c>
      <c r="E19" s="4" t="str">
        <f t="shared" ref="E19:E26" si="6">IF(D19="none","n/a","wrong value")</f>
        <v>wrong value</v>
      </c>
      <c r="F19" s="21"/>
      <c r="G19" s="3" t="s">
        <v>22</v>
      </c>
      <c r="H19" s="4" t="str">
        <f t="shared" ref="H19:H26" si="7">IF(G19="AC","correct","wrong transducer")</f>
        <v>wrong transducer</v>
      </c>
      <c r="I19" s="21"/>
      <c r="J19" s="3" t="s">
        <v>22</v>
      </c>
      <c r="K19" s="4" t="str">
        <f>IF(J19=30,"no","wrong value")</f>
        <v>wrong value</v>
      </c>
      <c r="L19" s="21"/>
      <c r="M19" s="3" t="s">
        <v>22</v>
      </c>
      <c r="N19" s="4" t="str">
        <f t="shared" si="3"/>
        <v>wrong value</v>
      </c>
      <c r="O19" s="21"/>
      <c r="P19" s="3" t="s">
        <v>22</v>
      </c>
      <c r="Q19" s="4" t="str">
        <f t="shared" si="4"/>
        <v>wrong value</v>
      </c>
    </row>
    <row r="20" spans="1:17" x14ac:dyDescent="0.3">
      <c r="A20" s="3" t="s">
        <v>22</v>
      </c>
      <c r="B20" s="4" t="str">
        <f t="shared" si="5"/>
        <v>wrong transducer</v>
      </c>
      <c r="C20" s="21"/>
      <c r="D20" s="3" t="s">
        <v>22</v>
      </c>
      <c r="E20" s="4" t="str">
        <f t="shared" si="6"/>
        <v>wrong value</v>
      </c>
      <c r="F20" s="21"/>
      <c r="G20" s="3" t="s">
        <v>22</v>
      </c>
      <c r="H20" s="4" t="str">
        <f t="shared" si="7"/>
        <v>wrong transducer</v>
      </c>
      <c r="I20" s="21"/>
      <c r="J20" s="3" t="s">
        <v>22</v>
      </c>
      <c r="K20" s="4" t="str">
        <f>IF(J20=50,"yes","wrong value")</f>
        <v>wrong value</v>
      </c>
      <c r="L20" s="21"/>
      <c r="M20" s="3" t="s">
        <v>22</v>
      </c>
      <c r="N20" s="4" t="str">
        <f t="shared" si="3"/>
        <v>wrong value</v>
      </c>
      <c r="O20" s="21"/>
      <c r="P20" s="3" t="s">
        <v>22</v>
      </c>
      <c r="Q20" s="4" t="str">
        <f t="shared" si="4"/>
        <v>wrong value</v>
      </c>
    </row>
    <row r="21" spans="1:17" x14ac:dyDescent="0.3">
      <c r="A21" s="3" t="s">
        <v>22</v>
      </c>
      <c r="B21" s="4" t="str">
        <f t="shared" si="5"/>
        <v>wrong transducer</v>
      </c>
      <c r="C21" s="21"/>
      <c r="D21" s="3" t="s">
        <v>22</v>
      </c>
      <c r="E21" s="4" t="str">
        <f t="shared" si="6"/>
        <v>wrong value</v>
      </c>
      <c r="F21" s="21"/>
      <c r="G21" s="3" t="s">
        <v>22</v>
      </c>
      <c r="H21" s="4" t="str">
        <f t="shared" si="7"/>
        <v>wrong transducer</v>
      </c>
      <c r="I21" s="21"/>
      <c r="J21" s="3" t="s">
        <v>22</v>
      </c>
      <c r="K21" s="4" t="str">
        <f>IF(J21=40,"no","wrong value")</f>
        <v>wrong value</v>
      </c>
      <c r="L21" s="21"/>
      <c r="M21" s="3" t="s">
        <v>22</v>
      </c>
      <c r="N21" s="4" t="str">
        <f t="shared" si="3"/>
        <v>wrong value</v>
      </c>
      <c r="O21" s="21"/>
      <c r="P21" s="3" t="s">
        <v>22</v>
      </c>
      <c r="Q21" s="4" t="str">
        <f t="shared" si="4"/>
        <v>wrong value</v>
      </c>
    </row>
    <row r="22" spans="1:17" x14ac:dyDescent="0.3">
      <c r="A22" s="3" t="s">
        <v>22</v>
      </c>
      <c r="B22" s="4" t="str">
        <f t="shared" si="5"/>
        <v>wrong transducer</v>
      </c>
      <c r="C22" s="21"/>
      <c r="D22" s="3" t="s">
        <v>22</v>
      </c>
      <c r="E22" s="4" t="str">
        <f t="shared" si="6"/>
        <v>wrong value</v>
      </c>
      <c r="F22" s="21"/>
      <c r="G22" s="3" t="s">
        <v>22</v>
      </c>
      <c r="H22" s="4" t="str">
        <f t="shared" si="7"/>
        <v>wrong transducer</v>
      </c>
      <c r="I22" s="21"/>
      <c r="J22" s="3" t="s">
        <v>22</v>
      </c>
      <c r="K22" s="4" t="str">
        <f>IF(J22=45,"no","wrong value")</f>
        <v>wrong value</v>
      </c>
      <c r="L22" s="21"/>
      <c r="M22" s="3" t="s">
        <v>22</v>
      </c>
      <c r="N22" s="4" t="str">
        <f t="shared" si="3"/>
        <v>wrong value</v>
      </c>
      <c r="O22" s="21"/>
      <c r="P22" s="3" t="s">
        <v>22</v>
      </c>
      <c r="Q22" s="4" t="str">
        <f t="shared" si="4"/>
        <v>wrong value</v>
      </c>
    </row>
    <row r="23" spans="1:17" x14ac:dyDescent="0.3">
      <c r="A23" s="3" t="s">
        <v>22</v>
      </c>
      <c r="B23" s="4" t="str">
        <f t="shared" si="5"/>
        <v>wrong transducer</v>
      </c>
      <c r="C23" s="21"/>
      <c r="D23" s="3" t="s">
        <v>22</v>
      </c>
      <c r="E23" s="4" t="str">
        <f t="shared" si="6"/>
        <v>wrong value</v>
      </c>
      <c r="F23" s="21"/>
      <c r="G23" s="3" t="s">
        <v>22</v>
      </c>
      <c r="H23" s="4" t="str">
        <f t="shared" si="7"/>
        <v>wrong transducer</v>
      </c>
      <c r="I23" s="21"/>
      <c r="J23" s="3" t="s">
        <v>22</v>
      </c>
      <c r="K23" s="4" t="str">
        <f>IF(J23=50,"yes","wrong value")</f>
        <v>wrong value</v>
      </c>
      <c r="L23" s="21"/>
      <c r="M23" s="3" t="s">
        <v>22</v>
      </c>
      <c r="N23" s="4" t="str">
        <f t="shared" si="3"/>
        <v>wrong value</v>
      </c>
      <c r="O23" s="21"/>
      <c r="P23" s="3" t="s">
        <v>22</v>
      </c>
      <c r="Q23" s="4" t="str">
        <f t="shared" si="4"/>
        <v>wrong value</v>
      </c>
    </row>
    <row r="24" spans="1:17" x14ac:dyDescent="0.3">
      <c r="A24" s="3" t="s">
        <v>22</v>
      </c>
      <c r="B24" s="4" t="str">
        <f t="shared" si="5"/>
        <v>wrong transducer</v>
      </c>
      <c r="C24" s="21"/>
      <c r="D24" s="3" t="s">
        <v>22</v>
      </c>
      <c r="E24" s="4" t="str">
        <f t="shared" si="6"/>
        <v>wrong value</v>
      </c>
      <c r="F24" s="21"/>
      <c r="G24" s="3" t="s">
        <v>22</v>
      </c>
      <c r="H24" s="4" t="str">
        <f t="shared" si="7"/>
        <v>wrong transducer</v>
      </c>
      <c r="I24" s="21"/>
      <c r="J24" s="3" t="s">
        <v>22</v>
      </c>
      <c r="K24" s="4" t="str">
        <f>IF(J24=40,"no","wrong value")</f>
        <v>wrong value</v>
      </c>
      <c r="L24" s="21"/>
      <c r="M24" s="3" t="s">
        <v>22</v>
      </c>
      <c r="N24" s="4" t="str">
        <f t="shared" si="3"/>
        <v>wrong value</v>
      </c>
      <c r="O24" s="21"/>
      <c r="P24" s="3" t="s">
        <v>22</v>
      </c>
      <c r="Q24" s="4" t="str">
        <f t="shared" si="4"/>
        <v>wrong value</v>
      </c>
    </row>
    <row r="25" spans="1:17" x14ac:dyDescent="0.3">
      <c r="A25" s="3" t="s">
        <v>22</v>
      </c>
      <c r="B25" s="4" t="str">
        <f t="shared" si="5"/>
        <v>wrong transducer</v>
      </c>
      <c r="C25" s="21"/>
      <c r="D25" s="3" t="s">
        <v>22</v>
      </c>
      <c r="E25" s="4" t="str">
        <f t="shared" si="6"/>
        <v>wrong value</v>
      </c>
      <c r="F25" s="21"/>
      <c r="G25" s="3" t="s">
        <v>22</v>
      </c>
      <c r="H25" s="4" t="str">
        <f t="shared" si="7"/>
        <v>wrong transducer</v>
      </c>
      <c r="I25" s="21"/>
      <c r="J25" s="3" t="s">
        <v>22</v>
      </c>
      <c r="K25" s="4" t="str">
        <f>IF(J25=45,"no","wrong value")</f>
        <v>wrong value</v>
      </c>
      <c r="L25" s="21"/>
      <c r="M25" s="3" t="s">
        <v>22</v>
      </c>
      <c r="N25" s="4" t="str">
        <f t="shared" si="3"/>
        <v>wrong value</v>
      </c>
      <c r="O25" s="21"/>
      <c r="P25" s="3" t="s">
        <v>22</v>
      </c>
      <c r="Q25" s="4" t="str">
        <f t="shared" si="4"/>
        <v>wrong value</v>
      </c>
    </row>
    <row r="26" spans="1:17" x14ac:dyDescent="0.3">
      <c r="A26" s="3" t="s">
        <v>22</v>
      </c>
      <c r="B26" s="4" t="str">
        <f t="shared" si="5"/>
        <v>wrong transducer</v>
      </c>
      <c r="C26" s="21"/>
      <c r="D26" s="3" t="s">
        <v>22</v>
      </c>
      <c r="E26" s="4" t="str">
        <f t="shared" si="6"/>
        <v>wrong value</v>
      </c>
      <c r="F26" s="21"/>
      <c r="G26" s="3" t="s">
        <v>22</v>
      </c>
      <c r="H26" s="4" t="str">
        <f t="shared" si="7"/>
        <v>wrong transducer</v>
      </c>
      <c r="I26" s="21"/>
      <c r="J26" s="3" t="s">
        <v>22</v>
      </c>
      <c r="K26" s="4" t="str">
        <f>IF(J26=50,"AC Threshold","wrong value")</f>
        <v>wrong value</v>
      </c>
      <c r="L26" s="21"/>
      <c r="M26" s="3" t="s">
        <v>22</v>
      </c>
      <c r="N26" s="4" t="str">
        <f t="shared" si="3"/>
        <v>wrong value</v>
      </c>
      <c r="O26" s="21"/>
      <c r="P26" s="3" t="s">
        <v>22</v>
      </c>
      <c r="Q26" s="4" t="str">
        <f t="shared" si="4"/>
        <v>wrong value</v>
      </c>
    </row>
    <row r="27" spans="1:17" x14ac:dyDescent="0.3">
      <c r="A27" s="3" t="s">
        <v>22</v>
      </c>
      <c r="B27" s="4" t="str">
        <f t="shared" ref="B27:B61" si="8">IF(A27="BC","correct","wrong transducer")</f>
        <v>wrong transducer</v>
      </c>
      <c r="C27" s="21"/>
      <c r="D27" s="3" t="s">
        <v>22</v>
      </c>
      <c r="E27" s="4" t="str">
        <f>IF(D27=60,"yes","wrong value")</f>
        <v>wrong value</v>
      </c>
      <c r="F27" s="21"/>
      <c r="G27" s="3" t="s">
        <v>22</v>
      </c>
      <c r="H27" s="4" t="str">
        <f t="shared" ref="H27:H38" si="9">IF(G27="none","correct","wrong transducer")</f>
        <v>wrong transducer</v>
      </c>
      <c r="I27" s="21"/>
      <c r="J27" s="3" t="s">
        <v>22</v>
      </c>
      <c r="K27" s="4" t="str">
        <f t="shared" ref="K27:K61" si="10">IF(J27="none","n/a","wrong value")</f>
        <v>wrong value</v>
      </c>
      <c r="L27" s="21"/>
      <c r="M27" s="3" t="s">
        <v>22</v>
      </c>
      <c r="N27" s="4" t="str">
        <f t="shared" si="3"/>
        <v>wrong value</v>
      </c>
      <c r="O27" s="21"/>
      <c r="P27" s="3" t="s">
        <v>22</v>
      </c>
      <c r="Q27" s="4" t="str">
        <f t="shared" si="4"/>
        <v>wrong value</v>
      </c>
    </row>
    <row r="28" spans="1:17" x14ac:dyDescent="0.3">
      <c r="A28" s="3" t="s">
        <v>22</v>
      </c>
      <c r="B28" s="4" t="str">
        <f t="shared" si="8"/>
        <v>wrong transducer</v>
      </c>
      <c r="C28" s="21"/>
      <c r="D28" s="3" t="s">
        <v>22</v>
      </c>
      <c r="E28" s="4" t="str">
        <f>IF(D28=50,"yes","wrong value")</f>
        <v>wrong value</v>
      </c>
      <c r="F28" s="21"/>
      <c r="G28" s="3" t="s">
        <v>22</v>
      </c>
      <c r="H28" s="4" t="str">
        <f t="shared" si="9"/>
        <v>wrong transducer</v>
      </c>
      <c r="I28" s="21"/>
      <c r="J28" s="3" t="s">
        <v>22</v>
      </c>
      <c r="K28" s="4" t="str">
        <f t="shared" si="10"/>
        <v>wrong value</v>
      </c>
      <c r="L28" s="21"/>
      <c r="M28" s="3" t="s">
        <v>22</v>
      </c>
      <c r="N28" s="4" t="str">
        <f t="shared" si="3"/>
        <v>wrong value</v>
      </c>
      <c r="O28" s="21"/>
      <c r="P28" s="3" t="s">
        <v>22</v>
      </c>
      <c r="Q28" s="4" t="str">
        <f t="shared" si="4"/>
        <v>wrong value</v>
      </c>
    </row>
    <row r="29" spans="1:17" x14ac:dyDescent="0.3">
      <c r="A29" s="3" t="s">
        <v>22</v>
      </c>
      <c r="B29" s="4" t="str">
        <f t="shared" si="8"/>
        <v>wrong transducer</v>
      </c>
      <c r="C29" s="21"/>
      <c r="D29" s="3" t="s">
        <v>22</v>
      </c>
      <c r="E29" s="4" t="str">
        <f>IF(D29=40,"yes","wrong value")</f>
        <v>wrong value</v>
      </c>
      <c r="F29" s="21"/>
      <c r="G29" s="3" t="s">
        <v>22</v>
      </c>
      <c r="H29" s="4" t="str">
        <f t="shared" si="9"/>
        <v>wrong transducer</v>
      </c>
      <c r="I29" s="21"/>
      <c r="J29" s="3" t="s">
        <v>22</v>
      </c>
      <c r="K29" s="4" t="str">
        <f t="shared" si="10"/>
        <v>wrong value</v>
      </c>
      <c r="L29" s="21"/>
      <c r="M29" s="3" t="s">
        <v>22</v>
      </c>
      <c r="N29" s="4" t="str">
        <f t="shared" si="3"/>
        <v>wrong value</v>
      </c>
      <c r="O29" s="21"/>
      <c r="P29" s="3" t="s">
        <v>22</v>
      </c>
      <c r="Q29" s="4" t="str">
        <f t="shared" si="4"/>
        <v>wrong value</v>
      </c>
    </row>
    <row r="30" spans="1:17" x14ac:dyDescent="0.3">
      <c r="A30" s="3" t="s">
        <v>22</v>
      </c>
      <c r="B30" s="4" t="str">
        <f t="shared" si="8"/>
        <v>wrong transducer</v>
      </c>
      <c r="C30" s="21"/>
      <c r="D30" s="3" t="s">
        <v>22</v>
      </c>
      <c r="E30" s="4" t="str">
        <f>IF(D30=30,"yes","wrong value")</f>
        <v>wrong value</v>
      </c>
      <c r="F30" s="21"/>
      <c r="G30" s="3" t="s">
        <v>22</v>
      </c>
      <c r="H30" s="4" t="str">
        <f t="shared" si="9"/>
        <v>wrong transducer</v>
      </c>
      <c r="I30" s="21"/>
      <c r="J30" s="3" t="s">
        <v>22</v>
      </c>
      <c r="K30" s="4" t="str">
        <f t="shared" si="10"/>
        <v>wrong value</v>
      </c>
      <c r="L30" s="21"/>
      <c r="M30" s="3" t="s">
        <v>22</v>
      </c>
      <c r="N30" s="4" t="str">
        <f t="shared" si="3"/>
        <v>wrong value</v>
      </c>
      <c r="O30" s="21"/>
      <c r="P30" s="3" t="s">
        <v>22</v>
      </c>
      <c r="Q30" s="4" t="str">
        <f t="shared" si="4"/>
        <v>wrong value</v>
      </c>
    </row>
    <row r="31" spans="1:17" x14ac:dyDescent="0.3">
      <c r="A31" s="3" t="s">
        <v>22</v>
      </c>
      <c r="B31" s="4" t="str">
        <f t="shared" si="8"/>
        <v>wrong transducer</v>
      </c>
      <c r="C31" s="21"/>
      <c r="D31" s="3" t="s">
        <v>22</v>
      </c>
      <c r="E31" s="4" t="str">
        <f>IF(D31=20,"yes","wrong value")</f>
        <v>wrong value</v>
      </c>
      <c r="F31" s="21"/>
      <c r="G31" s="3" t="s">
        <v>22</v>
      </c>
      <c r="H31" s="4" t="str">
        <f t="shared" si="9"/>
        <v>wrong transducer</v>
      </c>
      <c r="I31" s="21"/>
      <c r="J31" s="3" t="s">
        <v>22</v>
      </c>
      <c r="K31" s="4" t="str">
        <f t="shared" si="10"/>
        <v>wrong value</v>
      </c>
      <c r="L31" s="21"/>
      <c r="M31" s="3" t="s">
        <v>22</v>
      </c>
      <c r="N31" s="4" t="str">
        <f t="shared" si="3"/>
        <v>wrong value</v>
      </c>
      <c r="O31" s="21"/>
      <c r="P31" s="3" t="s">
        <v>22</v>
      </c>
      <c r="Q31" s="4" t="str">
        <f t="shared" si="4"/>
        <v>wrong value</v>
      </c>
    </row>
    <row r="32" spans="1:17" x14ac:dyDescent="0.3">
      <c r="A32" s="3" t="s">
        <v>22</v>
      </c>
      <c r="B32" s="4" t="str">
        <f t="shared" si="8"/>
        <v>wrong transducer</v>
      </c>
      <c r="C32" s="21"/>
      <c r="D32" s="3" t="s">
        <v>22</v>
      </c>
      <c r="E32" s="4" t="str">
        <f>IF(D32=10,"yes","wrong value")</f>
        <v>wrong value</v>
      </c>
      <c r="F32" s="21"/>
      <c r="G32" s="3" t="s">
        <v>22</v>
      </c>
      <c r="H32" s="4" t="str">
        <f t="shared" si="9"/>
        <v>wrong transducer</v>
      </c>
      <c r="I32" s="21"/>
      <c r="J32" s="3" t="s">
        <v>22</v>
      </c>
      <c r="K32" s="4" t="str">
        <f t="shared" si="10"/>
        <v>wrong value</v>
      </c>
      <c r="L32" s="21"/>
      <c r="M32" s="3" t="s">
        <v>22</v>
      </c>
      <c r="N32" s="4" t="str">
        <f t="shared" si="3"/>
        <v>wrong value</v>
      </c>
      <c r="O32" s="21"/>
      <c r="P32" s="3" t="s">
        <v>22</v>
      </c>
      <c r="Q32" s="4" t="str">
        <f t="shared" si="4"/>
        <v>wrong value</v>
      </c>
    </row>
    <row r="33" spans="1:17" x14ac:dyDescent="0.3">
      <c r="A33" s="3" t="s">
        <v>22</v>
      </c>
      <c r="B33" s="4" t="str">
        <f t="shared" si="8"/>
        <v>wrong transducer</v>
      </c>
      <c r="C33" s="21"/>
      <c r="D33" s="3" t="s">
        <v>22</v>
      </c>
      <c r="E33" s="4" t="str">
        <f>IF(D33=0,"no","wrong value")</f>
        <v>wrong value</v>
      </c>
      <c r="F33" s="21"/>
      <c r="G33" s="3" t="s">
        <v>22</v>
      </c>
      <c r="H33" s="4" t="str">
        <f t="shared" si="9"/>
        <v>wrong transducer</v>
      </c>
      <c r="I33" s="21"/>
      <c r="J33" s="3" t="s">
        <v>22</v>
      </c>
      <c r="K33" s="4" t="str">
        <f t="shared" si="10"/>
        <v>wrong value</v>
      </c>
      <c r="L33" s="21"/>
      <c r="M33" s="3" t="s">
        <v>22</v>
      </c>
      <c r="N33" s="4" t="str">
        <f t="shared" si="3"/>
        <v>wrong value</v>
      </c>
      <c r="O33" s="21"/>
      <c r="P33" s="3" t="s">
        <v>22</v>
      </c>
      <c r="Q33" s="4" t="str">
        <f t="shared" si="4"/>
        <v>wrong value</v>
      </c>
    </row>
    <row r="34" spans="1:17" x14ac:dyDescent="0.3">
      <c r="A34" s="3" t="s">
        <v>22</v>
      </c>
      <c r="B34" s="4" t="str">
        <f t="shared" si="8"/>
        <v>wrong transducer</v>
      </c>
      <c r="C34" s="21"/>
      <c r="D34" s="3" t="s">
        <v>22</v>
      </c>
      <c r="E34" s="4" t="str">
        <f>IF(D34=5,"no","wrong value")</f>
        <v>wrong value</v>
      </c>
      <c r="F34" s="21"/>
      <c r="G34" s="3" t="s">
        <v>22</v>
      </c>
      <c r="H34" s="4" t="str">
        <f t="shared" si="9"/>
        <v>wrong transducer</v>
      </c>
      <c r="I34" s="21"/>
      <c r="J34" s="3" t="s">
        <v>22</v>
      </c>
      <c r="K34" s="4" t="str">
        <f t="shared" si="10"/>
        <v>wrong value</v>
      </c>
      <c r="L34" s="21"/>
      <c r="M34" s="3" t="s">
        <v>22</v>
      </c>
      <c r="N34" s="4" t="str">
        <f t="shared" si="3"/>
        <v>wrong value</v>
      </c>
      <c r="O34" s="21"/>
      <c r="P34" s="3" t="s">
        <v>22</v>
      </c>
      <c r="Q34" s="4" t="str">
        <f t="shared" si="4"/>
        <v>wrong value</v>
      </c>
    </row>
    <row r="35" spans="1:17" x14ac:dyDescent="0.3">
      <c r="A35" s="3" t="s">
        <v>22</v>
      </c>
      <c r="B35" s="4" t="str">
        <f t="shared" si="8"/>
        <v>wrong transducer</v>
      </c>
      <c r="C35" s="21"/>
      <c r="D35" s="3" t="s">
        <v>22</v>
      </c>
      <c r="E35" s="4" t="str">
        <f>IF(D35=10,"yes","wrong value")</f>
        <v>wrong value</v>
      </c>
      <c r="F35" s="21"/>
      <c r="G35" s="3" t="s">
        <v>22</v>
      </c>
      <c r="H35" s="4" t="str">
        <f t="shared" si="9"/>
        <v>wrong transducer</v>
      </c>
      <c r="I35" s="21"/>
      <c r="J35" s="3" t="s">
        <v>22</v>
      </c>
      <c r="K35" s="4" t="str">
        <f t="shared" si="10"/>
        <v>wrong value</v>
      </c>
      <c r="L35" s="21"/>
      <c r="M35" s="3" t="s">
        <v>22</v>
      </c>
      <c r="N35" s="4" t="str">
        <f t="shared" si="3"/>
        <v>wrong value</v>
      </c>
      <c r="O35" s="21"/>
      <c r="P35" s="3" t="s">
        <v>22</v>
      </c>
      <c r="Q35" s="4" t="str">
        <f t="shared" si="4"/>
        <v>wrong value</v>
      </c>
    </row>
    <row r="36" spans="1:17" x14ac:dyDescent="0.3">
      <c r="A36" s="3" t="s">
        <v>22</v>
      </c>
      <c r="B36" s="4" t="str">
        <f t="shared" si="8"/>
        <v>wrong transducer</v>
      </c>
      <c r="C36" s="21"/>
      <c r="D36" s="3" t="s">
        <v>22</v>
      </c>
      <c r="E36" s="4" t="str">
        <f>IF(D36=0,"no","wrong value")</f>
        <v>wrong value</v>
      </c>
      <c r="F36" s="21"/>
      <c r="G36" s="3" t="s">
        <v>22</v>
      </c>
      <c r="H36" s="4" t="str">
        <f t="shared" si="9"/>
        <v>wrong transducer</v>
      </c>
      <c r="I36" s="21"/>
      <c r="J36" s="3" t="s">
        <v>22</v>
      </c>
      <c r="K36" s="4" t="str">
        <f t="shared" si="10"/>
        <v>wrong value</v>
      </c>
      <c r="L36" s="21"/>
      <c r="M36" s="3" t="s">
        <v>22</v>
      </c>
      <c r="N36" s="4" t="str">
        <f t="shared" si="3"/>
        <v>wrong value</v>
      </c>
      <c r="O36" s="21"/>
      <c r="P36" s="3" t="s">
        <v>22</v>
      </c>
      <c r="Q36" s="4" t="str">
        <f t="shared" si="4"/>
        <v>wrong value</v>
      </c>
    </row>
    <row r="37" spans="1:17" x14ac:dyDescent="0.3">
      <c r="A37" s="3" t="s">
        <v>22</v>
      </c>
      <c r="B37" s="4" t="str">
        <f t="shared" si="8"/>
        <v>wrong transducer</v>
      </c>
      <c r="C37" s="21"/>
      <c r="D37" s="3" t="s">
        <v>22</v>
      </c>
      <c r="E37" s="4" t="str">
        <f>IF(D37=5,"yes","wrong value")</f>
        <v>wrong value</v>
      </c>
      <c r="F37" s="21"/>
      <c r="G37" s="3" t="s">
        <v>22</v>
      </c>
      <c r="H37" s="4" t="str">
        <f t="shared" si="9"/>
        <v>wrong transducer</v>
      </c>
      <c r="I37" s="21"/>
      <c r="J37" s="3" t="s">
        <v>22</v>
      </c>
      <c r="K37" s="4" t="str">
        <f t="shared" si="10"/>
        <v>wrong value</v>
      </c>
      <c r="L37" s="21"/>
      <c r="M37" s="3" t="s">
        <v>22</v>
      </c>
      <c r="N37" s="4" t="str">
        <f t="shared" si="3"/>
        <v>wrong value</v>
      </c>
      <c r="O37" s="21"/>
      <c r="P37" s="3" t="s">
        <v>22</v>
      </c>
      <c r="Q37" s="4" t="str">
        <f t="shared" si="4"/>
        <v>wrong value</v>
      </c>
    </row>
    <row r="38" spans="1:17" x14ac:dyDescent="0.3">
      <c r="A38" s="3" t="s">
        <v>22</v>
      </c>
      <c r="B38" s="4" t="str">
        <f t="shared" si="8"/>
        <v>wrong transducer</v>
      </c>
      <c r="C38" s="21"/>
      <c r="D38" s="3" t="s">
        <v>22</v>
      </c>
      <c r="E38" s="4" t="str">
        <f>IF(D38=10,"BC UM Threshold","wrong value")</f>
        <v>wrong value</v>
      </c>
      <c r="F38" s="21"/>
      <c r="G38" s="3" t="s">
        <v>22</v>
      </c>
      <c r="H38" s="4" t="str">
        <f t="shared" si="9"/>
        <v>wrong transducer</v>
      </c>
      <c r="I38" s="21"/>
      <c r="J38" s="3" t="s">
        <v>22</v>
      </c>
      <c r="K38" s="4" t="str">
        <f t="shared" si="10"/>
        <v>wrong value</v>
      </c>
      <c r="L38" s="21"/>
      <c r="M38" s="3" t="s">
        <v>22</v>
      </c>
      <c r="N38" s="4" t="str">
        <f t="shared" si="3"/>
        <v>wrong value</v>
      </c>
      <c r="O38" s="21"/>
      <c r="P38" s="3" t="s">
        <v>22</v>
      </c>
      <c r="Q38" s="4" t="str">
        <f t="shared" si="4"/>
        <v>wrong value</v>
      </c>
    </row>
    <row r="39" spans="1:17" x14ac:dyDescent="0.3">
      <c r="A39" s="3" t="s">
        <v>22</v>
      </c>
      <c r="B39" s="4" t="str">
        <f t="shared" si="8"/>
        <v>wrong transducer</v>
      </c>
      <c r="C39" s="21"/>
      <c r="D39" s="3" t="s">
        <v>22</v>
      </c>
      <c r="E39" s="4" t="str">
        <f>IF(D39=10,"no","wrong value")</f>
        <v>wrong value</v>
      </c>
      <c r="F39" s="21"/>
      <c r="G39" s="3" t="s">
        <v>22</v>
      </c>
      <c r="H39" s="4" t="str">
        <f t="shared" ref="H39:H61" si="11">IF(G39="AC","correct","wrong transducer")</f>
        <v>wrong transducer</v>
      </c>
      <c r="I39" s="21"/>
      <c r="J39" s="3" t="s">
        <v>22</v>
      </c>
      <c r="K39" s="4" t="str">
        <f t="shared" si="10"/>
        <v>wrong value</v>
      </c>
      <c r="L39" s="21"/>
      <c r="M39" s="3" t="s">
        <v>22</v>
      </c>
      <c r="N39" s="4" t="str">
        <f t="shared" si="3"/>
        <v>wrong value</v>
      </c>
      <c r="O39" s="21"/>
      <c r="P39" s="3" t="s">
        <v>22</v>
      </c>
      <c r="Q39" s="4" t="str">
        <f t="shared" ref="Q39:Q45" si="12">IF(P39=70,"correct","wrong value")</f>
        <v>wrong value</v>
      </c>
    </row>
    <row r="40" spans="1:17" x14ac:dyDescent="0.3">
      <c r="A40" s="3" t="s">
        <v>22</v>
      </c>
      <c r="B40" s="4" t="str">
        <f t="shared" si="8"/>
        <v>wrong transducer</v>
      </c>
      <c r="C40" s="21"/>
      <c r="D40" s="3" t="s">
        <v>22</v>
      </c>
      <c r="E40" s="4" t="str">
        <f>IF(D40=15,"no","wrong value")</f>
        <v>wrong value</v>
      </c>
      <c r="F40" s="21"/>
      <c r="G40" s="3" t="s">
        <v>22</v>
      </c>
      <c r="H40" s="4" t="str">
        <f t="shared" si="11"/>
        <v>wrong transducer</v>
      </c>
      <c r="I40" s="21"/>
      <c r="J40" s="3" t="s">
        <v>22</v>
      </c>
      <c r="K40" s="4" t="str">
        <f t="shared" si="10"/>
        <v>wrong value</v>
      </c>
      <c r="L40" s="21"/>
      <c r="M40" s="3" t="s">
        <v>22</v>
      </c>
      <c r="N40" s="4" t="str">
        <f t="shared" si="3"/>
        <v>wrong value</v>
      </c>
      <c r="O40" s="21"/>
      <c r="P40" s="3" t="s">
        <v>22</v>
      </c>
      <c r="Q40" s="4" t="str">
        <f t="shared" si="12"/>
        <v>wrong value</v>
      </c>
    </row>
    <row r="41" spans="1:17" x14ac:dyDescent="0.3">
      <c r="A41" s="3" t="s">
        <v>22</v>
      </c>
      <c r="B41" s="4" t="str">
        <f t="shared" si="8"/>
        <v>wrong transducer</v>
      </c>
      <c r="C41" s="21"/>
      <c r="D41" s="3" t="s">
        <v>22</v>
      </c>
      <c r="E41" s="4" t="str">
        <f>IF(D41=20,"no","wrong value")</f>
        <v>wrong value</v>
      </c>
      <c r="F41" s="21"/>
      <c r="G41" s="3" t="s">
        <v>22</v>
      </c>
      <c r="H41" s="4" t="str">
        <f t="shared" si="11"/>
        <v>wrong transducer</v>
      </c>
      <c r="I41" s="21"/>
      <c r="J41" s="3" t="s">
        <v>22</v>
      </c>
      <c r="K41" s="4" t="str">
        <f t="shared" si="10"/>
        <v>wrong value</v>
      </c>
      <c r="L41" s="21"/>
      <c r="M41" s="3" t="s">
        <v>22</v>
      </c>
      <c r="N41" s="4" t="str">
        <f t="shared" ref="N41:N61" si="13">IF(M41="none","correct","wrong value")</f>
        <v>wrong value</v>
      </c>
      <c r="O41" s="21"/>
      <c r="P41" s="3" t="s">
        <v>22</v>
      </c>
      <c r="Q41" s="4" t="str">
        <f t="shared" si="12"/>
        <v>wrong value</v>
      </c>
    </row>
    <row r="42" spans="1:17" x14ac:dyDescent="0.3">
      <c r="A42" s="3" t="s">
        <v>22</v>
      </c>
      <c r="B42" s="4" t="str">
        <f t="shared" si="8"/>
        <v>wrong transducer</v>
      </c>
      <c r="C42" s="21"/>
      <c r="D42" s="3" t="s">
        <v>22</v>
      </c>
      <c r="E42" s="4" t="str">
        <f>IF(D42=25,"yes","wrong value")</f>
        <v>wrong value</v>
      </c>
      <c r="F42" s="21"/>
      <c r="G42" s="3" t="s">
        <v>22</v>
      </c>
      <c r="H42" s="4" t="str">
        <f t="shared" si="11"/>
        <v>wrong transducer</v>
      </c>
      <c r="I42" s="21"/>
      <c r="J42" s="3" t="s">
        <v>22</v>
      </c>
      <c r="K42" s="4" t="str">
        <f t="shared" si="10"/>
        <v>wrong value</v>
      </c>
      <c r="L42" s="21"/>
      <c r="M42" s="3" t="s">
        <v>22</v>
      </c>
      <c r="N42" s="4" t="str">
        <f t="shared" si="13"/>
        <v>wrong value</v>
      </c>
      <c r="O42" s="21"/>
      <c r="P42" s="3" t="s">
        <v>22</v>
      </c>
      <c r="Q42" s="4" t="str">
        <f t="shared" si="12"/>
        <v>wrong value</v>
      </c>
    </row>
    <row r="43" spans="1:17" x14ac:dyDescent="0.3">
      <c r="A43" s="3" t="s">
        <v>22</v>
      </c>
      <c r="B43" s="4" t="str">
        <f t="shared" si="8"/>
        <v>wrong transducer</v>
      </c>
      <c r="C43" s="21"/>
      <c r="D43" s="3" t="s">
        <v>22</v>
      </c>
      <c r="E43" s="4" t="str">
        <f>IF(D43=25,"no","wrong value")</f>
        <v>wrong value</v>
      </c>
      <c r="F43" s="21"/>
      <c r="G43" s="3" t="s">
        <v>22</v>
      </c>
      <c r="H43" s="4" t="str">
        <f t="shared" si="11"/>
        <v>wrong transducer</v>
      </c>
      <c r="I43" s="21"/>
      <c r="J43" s="3" t="s">
        <v>22</v>
      </c>
      <c r="K43" s="4" t="str">
        <f t="shared" si="10"/>
        <v>wrong value</v>
      </c>
      <c r="L43" s="21"/>
      <c r="M43" s="3" t="s">
        <v>22</v>
      </c>
      <c r="N43" s="4" t="str">
        <f t="shared" si="13"/>
        <v>wrong value</v>
      </c>
      <c r="O43" s="21"/>
      <c r="P43" s="3" t="s">
        <v>22</v>
      </c>
      <c r="Q43" s="4" t="str">
        <f t="shared" si="12"/>
        <v>wrong value</v>
      </c>
    </row>
    <row r="44" spans="1:17" x14ac:dyDescent="0.3">
      <c r="A44" s="3" t="s">
        <v>22</v>
      </c>
      <c r="B44" s="4" t="str">
        <f t="shared" si="8"/>
        <v>wrong transducer</v>
      </c>
      <c r="C44" s="21"/>
      <c r="D44" s="3" t="s">
        <v>22</v>
      </c>
      <c r="E44" s="4" t="str">
        <f>IF(D44=30,"yes","wrong value")</f>
        <v>wrong value</v>
      </c>
      <c r="F44" s="21"/>
      <c r="G44" s="3" t="s">
        <v>22</v>
      </c>
      <c r="H44" s="4" t="str">
        <f t="shared" si="11"/>
        <v>wrong transducer</v>
      </c>
      <c r="I44" s="21"/>
      <c r="J44" s="3" t="s">
        <v>22</v>
      </c>
      <c r="K44" s="4" t="str">
        <f t="shared" si="10"/>
        <v>wrong value</v>
      </c>
      <c r="L44" s="21"/>
      <c r="M44" s="3" t="s">
        <v>22</v>
      </c>
      <c r="N44" s="4" t="str">
        <f t="shared" si="13"/>
        <v>wrong value</v>
      </c>
      <c r="O44" s="21"/>
      <c r="P44" s="3" t="s">
        <v>22</v>
      </c>
      <c r="Q44" s="4" t="str">
        <f t="shared" si="12"/>
        <v>wrong value</v>
      </c>
    </row>
    <row r="45" spans="1:17" x14ac:dyDescent="0.3">
      <c r="A45" s="3" t="s">
        <v>22</v>
      </c>
      <c r="B45" s="4" t="str">
        <f t="shared" si="8"/>
        <v>wrong transducer</v>
      </c>
      <c r="C45" s="21"/>
      <c r="D45" s="3" t="s">
        <v>22</v>
      </c>
      <c r="E45" s="4" t="str">
        <f>IF(D45=30,"no","wrong value")</f>
        <v>wrong value</v>
      </c>
      <c r="F45" s="21"/>
      <c r="G45" s="3" t="s">
        <v>22</v>
      </c>
      <c r="H45" s="4" t="str">
        <f t="shared" si="11"/>
        <v>wrong transducer</v>
      </c>
      <c r="I45" s="21"/>
      <c r="J45" s="3" t="s">
        <v>22</v>
      </c>
      <c r="K45" s="4" t="str">
        <f t="shared" si="10"/>
        <v>wrong value</v>
      </c>
      <c r="L45" s="21"/>
      <c r="M45" s="3" t="s">
        <v>22</v>
      </c>
      <c r="N45" s="4" t="str">
        <f t="shared" si="13"/>
        <v>wrong value</v>
      </c>
      <c r="O45" s="21"/>
      <c r="P45" s="3" t="s">
        <v>22</v>
      </c>
      <c r="Q45" s="4" t="str">
        <f t="shared" si="12"/>
        <v>wrong value</v>
      </c>
    </row>
    <row r="46" spans="1:17" x14ac:dyDescent="0.3">
      <c r="A46" s="3" t="s">
        <v>22</v>
      </c>
      <c r="B46" s="4" t="str">
        <f t="shared" si="8"/>
        <v>wrong transducer</v>
      </c>
      <c r="C46" s="21"/>
      <c r="D46" s="3" t="s">
        <v>22</v>
      </c>
      <c r="E46" s="4" t="str">
        <f>IF(D46=35,"yes","wrong value")</f>
        <v>wrong value</v>
      </c>
      <c r="F46" s="21"/>
      <c r="G46" s="3" t="s">
        <v>22</v>
      </c>
      <c r="H46" s="4" t="str">
        <f t="shared" si="11"/>
        <v>wrong transducer</v>
      </c>
      <c r="I46" s="21"/>
      <c r="J46" s="3" t="s">
        <v>22</v>
      </c>
      <c r="K46" s="4" t="str">
        <f t="shared" si="10"/>
        <v>wrong value</v>
      </c>
      <c r="L46" s="21"/>
      <c r="M46" s="3" t="s">
        <v>22</v>
      </c>
      <c r="N46" s="4" t="str">
        <f t="shared" si="13"/>
        <v>wrong value</v>
      </c>
      <c r="O46" s="21"/>
      <c r="P46" s="3" t="s">
        <v>22</v>
      </c>
      <c r="Q46" s="4" t="str">
        <f>IF(P46=75,"correct","wrong value")</f>
        <v>wrong value</v>
      </c>
    </row>
    <row r="47" spans="1:17" x14ac:dyDescent="0.3">
      <c r="A47" s="3" t="s">
        <v>22</v>
      </c>
      <c r="B47" s="4" t="str">
        <f t="shared" si="8"/>
        <v>wrong transducer</v>
      </c>
      <c r="C47" s="21"/>
      <c r="D47" s="3" t="s">
        <v>22</v>
      </c>
      <c r="E47" s="4" t="str">
        <f>IF(D47=35,"no","wrong value")</f>
        <v>wrong value</v>
      </c>
      <c r="F47" s="21"/>
      <c r="G47" s="3" t="s">
        <v>22</v>
      </c>
      <c r="H47" s="4" t="str">
        <f t="shared" si="11"/>
        <v>wrong transducer</v>
      </c>
      <c r="I47" s="21"/>
      <c r="J47" s="3" t="s">
        <v>22</v>
      </c>
      <c r="K47" s="4" t="str">
        <f t="shared" si="10"/>
        <v>wrong value</v>
      </c>
      <c r="L47" s="21"/>
      <c r="M47" s="3" t="s">
        <v>22</v>
      </c>
      <c r="N47" s="4" t="str">
        <f t="shared" si="13"/>
        <v>wrong value</v>
      </c>
      <c r="O47" s="21"/>
      <c r="P47" s="3" t="s">
        <v>22</v>
      </c>
      <c r="Q47" s="4" t="str">
        <f>IF(P47=75,"correct","wrong value")</f>
        <v>wrong value</v>
      </c>
    </row>
    <row r="48" spans="1:17" x14ac:dyDescent="0.3">
      <c r="A48" s="3" t="s">
        <v>22</v>
      </c>
      <c r="B48" s="4" t="str">
        <f t="shared" si="8"/>
        <v>wrong transducer</v>
      </c>
      <c r="C48" s="21"/>
      <c r="D48" s="3" t="s">
        <v>22</v>
      </c>
      <c r="E48" s="4" t="str">
        <f>IF(D48=40,"yes","wrong value")</f>
        <v>wrong value</v>
      </c>
      <c r="F48" s="21"/>
      <c r="G48" s="3" t="s">
        <v>22</v>
      </c>
      <c r="H48" s="4" t="str">
        <f t="shared" si="11"/>
        <v>wrong transducer</v>
      </c>
      <c r="I48" s="21"/>
      <c r="J48" s="3" t="s">
        <v>22</v>
      </c>
      <c r="K48" s="4" t="str">
        <f t="shared" si="10"/>
        <v>wrong value</v>
      </c>
      <c r="L48" s="21"/>
      <c r="M48" s="3" t="s">
        <v>22</v>
      </c>
      <c r="N48" s="4" t="str">
        <f t="shared" si="13"/>
        <v>wrong value</v>
      </c>
      <c r="O48" s="21"/>
      <c r="P48" s="3" t="s">
        <v>22</v>
      </c>
      <c r="Q48" s="4" t="str">
        <f>IF(P48=80,"correct","wrong value")</f>
        <v>wrong value</v>
      </c>
    </row>
    <row r="49" spans="1:17" x14ac:dyDescent="0.3">
      <c r="A49" s="3" t="s">
        <v>22</v>
      </c>
      <c r="B49" s="4" t="str">
        <f t="shared" si="8"/>
        <v>wrong transducer</v>
      </c>
      <c r="C49" s="21"/>
      <c r="D49" s="3" t="s">
        <v>22</v>
      </c>
      <c r="E49" s="4" t="str">
        <f>IF(D49=40,"no","wrong value")</f>
        <v>wrong value</v>
      </c>
      <c r="F49" s="21"/>
      <c r="G49" s="3" t="s">
        <v>22</v>
      </c>
      <c r="H49" s="4" t="str">
        <f t="shared" si="11"/>
        <v>wrong transducer</v>
      </c>
      <c r="I49" s="21"/>
      <c r="J49" s="3" t="s">
        <v>22</v>
      </c>
      <c r="K49" s="4" t="str">
        <f t="shared" si="10"/>
        <v>wrong value</v>
      </c>
      <c r="L49" s="21"/>
      <c r="M49" s="3" t="s">
        <v>22</v>
      </c>
      <c r="N49" s="4" t="str">
        <f t="shared" si="13"/>
        <v>wrong value</v>
      </c>
      <c r="O49" s="21"/>
      <c r="P49" s="3" t="s">
        <v>22</v>
      </c>
      <c r="Q49" s="4" t="str">
        <f>IF(P49=80,"correct","wrong value")</f>
        <v>wrong value</v>
      </c>
    </row>
    <row r="50" spans="1:17" x14ac:dyDescent="0.3">
      <c r="A50" s="3" t="s">
        <v>22</v>
      </c>
      <c r="B50" s="4" t="str">
        <f t="shared" si="8"/>
        <v>wrong transducer</v>
      </c>
      <c r="C50" s="21"/>
      <c r="D50" s="3" t="s">
        <v>22</v>
      </c>
      <c r="E50" s="4" t="str">
        <f>IF(D50=45,"yes","wrong value")</f>
        <v>wrong value</v>
      </c>
      <c r="F50" s="21"/>
      <c r="G50" s="3" t="s">
        <v>22</v>
      </c>
      <c r="H50" s="4" t="str">
        <f t="shared" si="11"/>
        <v>wrong transducer</v>
      </c>
      <c r="I50" s="21"/>
      <c r="J50" s="3" t="s">
        <v>22</v>
      </c>
      <c r="K50" s="4" t="str">
        <f t="shared" si="10"/>
        <v>wrong value</v>
      </c>
      <c r="L50" s="21"/>
      <c r="M50" s="3" t="s">
        <v>22</v>
      </c>
      <c r="N50" s="4" t="str">
        <f t="shared" si="13"/>
        <v>wrong value</v>
      </c>
      <c r="O50" s="21"/>
      <c r="P50" s="3" t="s">
        <v>22</v>
      </c>
      <c r="Q50" s="4" t="str">
        <f>IF(P50=85,"correct","wrong value")</f>
        <v>wrong value</v>
      </c>
    </row>
    <row r="51" spans="1:17" x14ac:dyDescent="0.3">
      <c r="A51" s="3" t="s">
        <v>22</v>
      </c>
      <c r="B51" s="4" t="str">
        <f t="shared" si="8"/>
        <v>wrong transducer</v>
      </c>
      <c r="C51" s="21"/>
      <c r="D51" s="3" t="s">
        <v>22</v>
      </c>
      <c r="E51" s="4" t="str">
        <f>IF(D51=45,"no","wrong value")</f>
        <v>wrong value</v>
      </c>
      <c r="F51" s="21"/>
      <c r="G51" s="3" t="s">
        <v>22</v>
      </c>
      <c r="H51" s="4" t="str">
        <f t="shared" si="11"/>
        <v>wrong transducer</v>
      </c>
      <c r="I51" s="21"/>
      <c r="J51" s="3" t="s">
        <v>22</v>
      </c>
      <c r="K51" s="4" t="str">
        <f t="shared" si="10"/>
        <v>wrong value</v>
      </c>
      <c r="L51" s="21"/>
      <c r="M51" s="3" t="s">
        <v>22</v>
      </c>
      <c r="N51" s="4" t="str">
        <f t="shared" si="13"/>
        <v>wrong value</v>
      </c>
      <c r="O51" s="21"/>
      <c r="P51" s="3" t="s">
        <v>22</v>
      </c>
      <c r="Q51" s="4" t="str">
        <f>IF(P51=85,"correct","wrong value")</f>
        <v>wrong value</v>
      </c>
    </row>
    <row r="52" spans="1:17" x14ac:dyDescent="0.3">
      <c r="A52" s="3" t="s">
        <v>22</v>
      </c>
      <c r="B52" s="4" t="str">
        <f t="shared" si="8"/>
        <v>wrong transducer</v>
      </c>
      <c r="C52" s="21"/>
      <c r="D52" s="3" t="s">
        <v>22</v>
      </c>
      <c r="E52" s="4" t="str">
        <f>IF(D52=50,"yes","wrong value")</f>
        <v>wrong value</v>
      </c>
      <c r="F52" s="21"/>
      <c r="G52" s="3" t="s">
        <v>22</v>
      </c>
      <c r="H52" s="4" t="str">
        <f t="shared" si="11"/>
        <v>wrong transducer</v>
      </c>
      <c r="I52" s="21"/>
      <c r="J52" s="3" t="s">
        <v>22</v>
      </c>
      <c r="K52" s="4" t="str">
        <f t="shared" si="10"/>
        <v>wrong value</v>
      </c>
      <c r="L52" s="21"/>
      <c r="M52" s="3" t="s">
        <v>22</v>
      </c>
      <c r="N52" s="4" t="str">
        <f t="shared" si="13"/>
        <v>wrong value</v>
      </c>
      <c r="O52" s="21"/>
      <c r="P52" s="3" t="s">
        <v>22</v>
      </c>
      <c r="Q52" s="4" t="str">
        <f>IF(P52=90,"correct","wrong value")</f>
        <v>wrong value</v>
      </c>
    </row>
    <row r="53" spans="1:17" x14ac:dyDescent="0.3">
      <c r="A53" s="3" t="s">
        <v>22</v>
      </c>
      <c r="B53" s="4" t="str">
        <f t="shared" si="8"/>
        <v>wrong transducer</v>
      </c>
      <c r="C53" s="21"/>
      <c r="D53" s="3" t="s">
        <v>22</v>
      </c>
      <c r="E53" s="4" t="str">
        <f>IF(D53=50,"no","wrong value")</f>
        <v>wrong value</v>
      </c>
      <c r="F53" s="21"/>
      <c r="G53" s="3" t="s">
        <v>22</v>
      </c>
      <c r="H53" s="4" t="str">
        <f t="shared" si="11"/>
        <v>wrong transducer</v>
      </c>
      <c r="I53" s="21"/>
      <c r="J53" s="3" t="s">
        <v>22</v>
      </c>
      <c r="K53" s="4" t="str">
        <f t="shared" si="10"/>
        <v>wrong value</v>
      </c>
      <c r="L53" s="21"/>
      <c r="M53" s="3" t="s">
        <v>22</v>
      </c>
      <c r="N53" s="4" t="str">
        <f t="shared" si="13"/>
        <v>wrong value</v>
      </c>
      <c r="O53" s="21"/>
      <c r="P53" s="3" t="s">
        <v>22</v>
      </c>
      <c r="Q53" s="4" t="str">
        <f>IF(P53=90,"correct","wrong value")</f>
        <v>wrong value</v>
      </c>
    </row>
    <row r="54" spans="1:17" x14ac:dyDescent="0.3">
      <c r="A54" s="3" t="s">
        <v>22</v>
      </c>
      <c r="B54" s="4" t="str">
        <f t="shared" si="8"/>
        <v>wrong transducer</v>
      </c>
      <c r="C54" s="21"/>
      <c r="D54" s="3" t="s">
        <v>22</v>
      </c>
      <c r="E54" s="4" t="str">
        <f>IF(D54=55,"yes","wrong value")</f>
        <v>wrong value</v>
      </c>
      <c r="F54" s="21"/>
      <c r="G54" s="3" t="s">
        <v>22</v>
      </c>
      <c r="H54" s="4" t="str">
        <f t="shared" si="11"/>
        <v>wrong transducer</v>
      </c>
      <c r="I54" s="21"/>
      <c r="J54" s="3" t="s">
        <v>22</v>
      </c>
      <c r="K54" s="4" t="str">
        <f t="shared" si="10"/>
        <v>wrong value</v>
      </c>
      <c r="L54" s="21"/>
      <c r="M54" s="3" t="s">
        <v>22</v>
      </c>
      <c r="N54" s="4" t="str">
        <f t="shared" si="13"/>
        <v>wrong value</v>
      </c>
      <c r="O54" s="21"/>
      <c r="P54" s="3" t="s">
        <v>22</v>
      </c>
      <c r="Q54" s="4" t="str">
        <f>IF(P54=95,"correct","wrong value")</f>
        <v>wrong value</v>
      </c>
    </row>
    <row r="55" spans="1:17" x14ac:dyDescent="0.3">
      <c r="A55" s="3" t="s">
        <v>22</v>
      </c>
      <c r="B55" s="4" t="str">
        <f t="shared" si="8"/>
        <v>wrong transducer</v>
      </c>
      <c r="C55" s="21"/>
      <c r="D55" s="3" t="s">
        <v>22</v>
      </c>
      <c r="E55" s="4" t="str">
        <f>IF(D55=55,"no","wrong value")</f>
        <v>wrong value</v>
      </c>
      <c r="F55" s="21"/>
      <c r="G55" s="3" t="s">
        <v>22</v>
      </c>
      <c r="H55" s="4" t="str">
        <f t="shared" si="11"/>
        <v>wrong transducer</v>
      </c>
      <c r="I55" s="21"/>
      <c r="J55" s="3" t="s">
        <v>22</v>
      </c>
      <c r="K55" s="4" t="str">
        <f t="shared" si="10"/>
        <v>wrong value</v>
      </c>
      <c r="L55" s="21"/>
      <c r="M55" s="3" t="s">
        <v>22</v>
      </c>
      <c r="N55" s="4" t="str">
        <f t="shared" si="13"/>
        <v>wrong value</v>
      </c>
      <c r="O55" s="21"/>
      <c r="P55" s="3" t="s">
        <v>22</v>
      </c>
      <c r="Q55" s="4" t="str">
        <f>IF(P55=95,"correct","wrong value")</f>
        <v>wrong value</v>
      </c>
    </row>
    <row r="56" spans="1:17" x14ac:dyDescent="0.3">
      <c r="A56" s="3" t="s">
        <v>22</v>
      </c>
      <c r="B56" s="4" t="str">
        <f t="shared" si="8"/>
        <v>wrong transducer</v>
      </c>
      <c r="C56" s="21"/>
      <c r="D56" s="3" t="s">
        <v>22</v>
      </c>
      <c r="E56" s="4" t="str">
        <f>IF(D56=60,"yes","wrong value")</f>
        <v>wrong value</v>
      </c>
      <c r="F56" s="21"/>
      <c r="G56" s="3" t="s">
        <v>22</v>
      </c>
      <c r="H56" s="4" t="str">
        <f t="shared" si="11"/>
        <v>wrong transducer</v>
      </c>
      <c r="I56" s="21"/>
      <c r="J56" s="3" t="s">
        <v>22</v>
      </c>
      <c r="K56" s="4" t="str">
        <f t="shared" si="10"/>
        <v>wrong value</v>
      </c>
      <c r="L56" s="21"/>
      <c r="M56" s="3" t="s">
        <v>22</v>
      </c>
      <c r="N56" s="4" t="str">
        <f t="shared" si="13"/>
        <v>wrong value</v>
      </c>
      <c r="O56" s="21"/>
      <c r="P56" s="3" t="s">
        <v>22</v>
      </c>
      <c r="Q56" s="4" t="str">
        <f>IF(P56=100,"correct","wrong value")</f>
        <v>wrong value</v>
      </c>
    </row>
    <row r="57" spans="1:17" x14ac:dyDescent="0.3">
      <c r="A57" s="3" t="s">
        <v>22</v>
      </c>
      <c r="B57" s="4" t="str">
        <f t="shared" si="8"/>
        <v>wrong transducer</v>
      </c>
      <c r="C57" s="21"/>
      <c r="D57" s="3" t="s">
        <v>22</v>
      </c>
      <c r="E57" s="4" t="str">
        <f>IF(D57=60,"no","wrong value")</f>
        <v>wrong value</v>
      </c>
      <c r="F57" s="21"/>
      <c r="G57" s="3" t="s">
        <v>22</v>
      </c>
      <c r="H57" s="4" t="str">
        <f t="shared" si="11"/>
        <v>wrong transducer</v>
      </c>
      <c r="I57" s="21"/>
      <c r="J57" s="3" t="s">
        <v>22</v>
      </c>
      <c r="K57" s="4" t="str">
        <f t="shared" si="10"/>
        <v>wrong value</v>
      </c>
      <c r="L57" s="21"/>
      <c r="M57" s="3" t="s">
        <v>22</v>
      </c>
      <c r="N57" s="4" t="str">
        <f t="shared" si="13"/>
        <v>wrong value</v>
      </c>
      <c r="O57" s="21"/>
      <c r="P57" s="3" t="s">
        <v>22</v>
      </c>
      <c r="Q57" s="4" t="str">
        <f>IF(P57=100,"correct","wrong value")</f>
        <v>wrong value</v>
      </c>
    </row>
    <row r="58" spans="1:17" x14ac:dyDescent="0.3">
      <c r="A58" s="3" t="s">
        <v>22</v>
      </c>
      <c r="B58" s="4" t="str">
        <f t="shared" si="8"/>
        <v>wrong transducer</v>
      </c>
      <c r="C58" s="21"/>
      <c r="D58" s="3" t="s">
        <v>22</v>
      </c>
      <c r="E58" s="4" t="str">
        <f>IF(D58=65,"yes","wrong value")</f>
        <v>wrong value</v>
      </c>
      <c r="F58" s="21"/>
      <c r="G58" s="3" t="s">
        <v>22</v>
      </c>
      <c r="H58" s="4" t="str">
        <f t="shared" si="11"/>
        <v>wrong transducer</v>
      </c>
      <c r="I58" s="21"/>
      <c r="J58" s="3" t="s">
        <v>22</v>
      </c>
      <c r="K58" s="4" t="str">
        <f t="shared" si="10"/>
        <v>wrong value</v>
      </c>
      <c r="L58" s="21"/>
      <c r="M58" s="3" t="s">
        <v>22</v>
      </c>
      <c r="N58" s="4" t="str">
        <f t="shared" si="13"/>
        <v>wrong value</v>
      </c>
      <c r="O58" s="21"/>
      <c r="P58" s="3" t="s">
        <v>22</v>
      </c>
      <c r="Q58" s="4" t="str">
        <f>IF(P58=105,"correct","wrong value")</f>
        <v>wrong value</v>
      </c>
    </row>
    <row r="59" spans="1:17" x14ac:dyDescent="0.3">
      <c r="A59" s="3" t="s">
        <v>22</v>
      </c>
      <c r="B59" s="4" t="str">
        <f t="shared" si="8"/>
        <v>wrong transducer</v>
      </c>
      <c r="C59" s="21"/>
      <c r="D59" s="3" t="s">
        <v>22</v>
      </c>
      <c r="E59" s="4" t="str">
        <f>IF(D59=65,"no","wrong value")</f>
        <v>wrong value</v>
      </c>
      <c r="F59" s="21"/>
      <c r="G59" s="3" t="s">
        <v>22</v>
      </c>
      <c r="H59" s="4" t="str">
        <f t="shared" si="11"/>
        <v>wrong transducer</v>
      </c>
      <c r="I59" s="21"/>
      <c r="J59" s="3" t="s">
        <v>22</v>
      </c>
      <c r="K59" s="4" t="str">
        <f t="shared" si="10"/>
        <v>wrong value</v>
      </c>
      <c r="L59" s="21"/>
      <c r="M59" s="3" t="s">
        <v>22</v>
      </c>
      <c r="N59" s="4" t="str">
        <f t="shared" si="13"/>
        <v>wrong value</v>
      </c>
      <c r="O59" s="21"/>
      <c r="P59" s="3" t="s">
        <v>22</v>
      </c>
      <c r="Q59" s="4" t="str">
        <f>IF(P59=105,"correct","wrong value")</f>
        <v>wrong value</v>
      </c>
    </row>
    <row r="60" spans="1:17" x14ac:dyDescent="0.3">
      <c r="A60" s="3" t="s">
        <v>22</v>
      </c>
      <c r="B60" s="4" t="str">
        <f t="shared" si="8"/>
        <v>wrong transducer</v>
      </c>
      <c r="C60" s="21"/>
      <c r="D60" s="3" t="s">
        <v>22</v>
      </c>
      <c r="E60" s="4" t="str">
        <f>IF(D60=70,"yes","wrong value")</f>
        <v>wrong value</v>
      </c>
      <c r="F60" s="21"/>
      <c r="G60" s="3" t="s">
        <v>22</v>
      </c>
      <c r="H60" s="4" t="str">
        <f t="shared" si="11"/>
        <v>wrong transducer</v>
      </c>
      <c r="I60" s="21"/>
      <c r="J60" s="3" t="s">
        <v>22</v>
      </c>
      <c r="K60" s="4" t="str">
        <f t="shared" si="10"/>
        <v>wrong value</v>
      </c>
      <c r="L60" s="21"/>
      <c r="M60" s="3" t="s">
        <v>22</v>
      </c>
      <c r="N60" s="4" t="str">
        <f t="shared" si="13"/>
        <v>wrong value</v>
      </c>
      <c r="O60" s="21"/>
      <c r="P60" s="3" t="s">
        <v>22</v>
      </c>
      <c r="Q60" s="4" t="str">
        <f>IF(P60=110,"correct","wrong value")</f>
        <v>wrong value</v>
      </c>
    </row>
    <row r="61" spans="1:17" x14ac:dyDescent="0.3">
      <c r="A61" s="3" t="s">
        <v>22</v>
      </c>
      <c r="B61" s="4" t="str">
        <f t="shared" si="8"/>
        <v>wrong transducer</v>
      </c>
      <c r="C61" s="21"/>
      <c r="D61" s="3" t="s">
        <v>22</v>
      </c>
      <c r="E61" s="4" t="str">
        <f>IF(D61=70,"MD","wrong value")</f>
        <v>wrong value</v>
      </c>
      <c r="F61" s="21"/>
      <c r="G61" s="3" t="s">
        <v>22</v>
      </c>
      <c r="H61" s="4" t="str">
        <f t="shared" si="11"/>
        <v>wrong transducer</v>
      </c>
      <c r="I61" s="21"/>
      <c r="J61" s="3" t="s">
        <v>22</v>
      </c>
      <c r="K61" s="4" t="str">
        <f t="shared" si="10"/>
        <v>wrong value</v>
      </c>
      <c r="L61" s="21"/>
      <c r="M61" s="3" t="s">
        <v>22</v>
      </c>
      <c r="N61" s="4" t="str">
        <f t="shared" si="13"/>
        <v>wrong value</v>
      </c>
      <c r="O61" s="21"/>
      <c r="P61" s="3" t="s">
        <v>22</v>
      </c>
      <c r="Q61" s="4" t="str">
        <f>IF(P61=110,"correct","wrong value")</f>
        <v>wrong value</v>
      </c>
    </row>
    <row r="62" spans="1:17" x14ac:dyDescent="0.3">
      <c r="A62" s="3" t="s">
        <v>22</v>
      </c>
      <c r="B62" s="4" t="str">
        <f t="shared" ref="B62:B80" si="14">IF(A62="AC","correct","wrong transducer")</f>
        <v>wrong transducer</v>
      </c>
      <c r="C62" s="21"/>
      <c r="D62" s="3" t="s">
        <v>22</v>
      </c>
      <c r="E62" s="4" t="str">
        <f t="shared" ref="E62:E79" si="15">IF(D62="none","n/a","wrong value")</f>
        <v>wrong value</v>
      </c>
      <c r="F62" s="21"/>
      <c r="G62" s="3" t="s">
        <v>22</v>
      </c>
      <c r="H62" s="4" t="str">
        <f>IF(G62="bc","correct","wrong transducer")</f>
        <v>wrong transducer</v>
      </c>
      <c r="I62" s="21"/>
      <c r="J62" s="3" t="s">
        <v>22</v>
      </c>
      <c r="K62" s="4" t="str">
        <f>IF(J62=10,"no","wrong value")</f>
        <v>wrong value</v>
      </c>
      <c r="L62" s="21"/>
      <c r="M62" s="3" t="s">
        <v>22</v>
      </c>
      <c r="N62" s="4" t="str">
        <f>IF(M62=65,"correct","wrong value")</f>
        <v>wrong value</v>
      </c>
      <c r="O62" s="21"/>
      <c r="P62" s="3" t="s">
        <v>22</v>
      </c>
      <c r="Q62" s="4" t="str">
        <f t="shared" ref="Q62:Q79" si="16">IF(P62="none","correct","wrong value")</f>
        <v>wrong value</v>
      </c>
    </row>
    <row r="63" spans="1:17" x14ac:dyDescent="0.3">
      <c r="A63" s="3" t="s">
        <v>22</v>
      </c>
      <c r="B63" s="4" t="str">
        <f t="shared" si="14"/>
        <v>wrong transducer</v>
      </c>
      <c r="C63" s="21"/>
      <c r="D63" s="3" t="s">
        <v>22</v>
      </c>
      <c r="E63" s="4" t="str">
        <f t="shared" si="15"/>
        <v>wrong value</v>
      </c>
      <c r="F63" s="21"/>
      <c r="G63" s="3" t="s">
        <v>22</v>
      </c>
      <c r="H63" s="4" t="str">
        <f t="shared" ref="H63:H79" si="17">IF(G63="BC","correct","wrong transducer")</f>
        <v>wrong transducer</v>
      </c>
      <c r="I63" s="21"/>
      <c r="J63" s="3" t="s">
        <v>22</v>
      </c>
      <c r="K63" s="4" t="str">
        <f>IF(J63=15,"no","wrong value")</f>
        <v>wrong value</v>
      </c>
      <c r="L63" s="21"/>
      <c r="M63" s="3" t="s">
        <v>22</v>
      </c>
      <c r="N63" s="4" t="str">
        <f>IF(M63=65,"correct","wrong value")</f>
        <v>wrong value</v>
      </c>
      <c r="O63" s="21"/>
      <c r="P63" s="3" t="s">
        <v>22</v>
      </c>
      <c r="Q63" s="4" t="str">
        <f t="shared" si="16"/>
        <v>wrong value</v>
      </c>
    </row>
    <row r="64" spans="1:17" x14ac:dyDescent="0.3">
      <c r="A64" s="3" t="s">
        <v>22</v>
      </c>
      <c r="B64" s="4" t="str">
        <f t="shared" si="14"/>
        <v>wrong transducer</v>
      </c>
      <c r="C64" s="21"/>
      <c r="D64" s="3" t="s">
        <v>22</v>
      </c>
      <c r="E64" s="4" t="str">
        <f t="shared" si="15"/>
        <v>wrong value</v>
      </c>
      <c r="F64" s="21"/>
      <c r="G64" s="3" t="s">
        <v>22</v>
      </c>
      <c r="H64" s="4" t="str">
        <f t="shared" si="17"/>
        <v>wrong transducer</v>
      </c>
      <c r="I64" s="21"/>
      <c r="J64" s="3" t="s">
        <v>22</v>
      </c>
      <c r="K64" s="4" t="str">
        <f>IF(J64=20,"no","wrong value")</f>
        <v>wrong value</v>
      </c>
      <c r="L64" s="21"/>
      <c r="M64" s="3" t="s">
        <v>22</v>
      </c>
      <c r="N64" s="4" t="str">
        <f>IF(M64=65,"correct","wrong value")</f>
        <v>wrong value</v>
      </c>
      <c r="O64" s="21"/>
      <c r="P64" s="3" t="s">
        <v>22</v>
      </c>
      <c r="Q64" s="4" t="str">
        <f t="shared" si="16"/>
        <v>wrong value</v>
      </c>
    </row>
    <row r="65" spans="1:17" x14ac:dyDescent="0.3">
      <c r="A65" s="3" t="s">
        <v>22</v>
      </c>
      <c r="B65" s="4" t="str">
        <f t="shared" si="14"/>
        <v>wrong transducer</v>
      </c>
      <c r="C65" s="21"/>
      <c r="D65" s="3" t="s">
        <v>22</v>
      </c>
      <c r="E65" s="4" t="str">
        <f t="shared" si="15"/>
        <v>wrong value</v>
      </c>
      <c r="F65" s="21"/>
      <c r="G65" s="3" t="s">
        <v>22</v>
      </c>
      <c r="H65" s="4" t="str">
        <f t="shared" si="17"/>
        <v>wrong transducer</v>
      </c>
      <c r="I65" s="21"/>
      <c r="J65" s="3" t="s">
        <v>22</v>
      </c>
      <c r="K65" s="4" t="str">
        <f>IF(J65=25,"yes","wrong value")</f>
        <v>wrong value</v>
      </c>
      <c r="L65" s="21"/>
      <c r="M65" s="3" t="s">
        <v>22</v>
      </c>
      <c r="N65" s="4" t="str">
        <f>IF(M65=65,"correct","wrong value")</f>
        <v>wrong value</v>
      </c>
      <c r="O65" s="21"/>
      <c r="P65" s="3" t="s">
        <v>22</v>
      </c>
      <c r="Q65" s="4" t="str">
        <f t="shared" si="16"/>
        <v>wrong value</v>
      </c>
    </row>
    <row r="66" spans="1:17" x14ac:dyDescent="0.3">
      <c r="A66" s="3" t="s">
        <v>22</v>
      </c>
      <c r="B66" s="4" t="str">
        <f t="shared" si="14"/>
        <v>wrong transducer</v>
      </c>
      <c r="C66" s="21"/>
      <c r="D66" s="3" t="s">
        <v>22</v>
      </c>
      <c r="E66" s="4" t="str">
        <f t="shared" si="15"/>
        <v>wrong value</v>
      </c>
      <c r="F66" s="21"/>
      <c r="G66" s="3" t="s">
        <v>22</v>
      </c>
      <c r="H66" s="4" t="str">
        <f t="shared" si="17"/>
        <v>wrong transducer</v>
      </c>
      <c r="I66" s="21"/>
      <c r="J66" s="3" t="s">
        <v>22</v>
      </c>
      <c r="K66" s="4" t="str">
        <f>IF(J66=25,"no","wrong value")</f>
        <v>wrong value</v>
      </c>
      <c r="L66" s="21"/>
      <c r="M66" s="3" t="s">
        <v>22</v>
      </c>
      <c r="N66" s="4" t="str">
        <f>IF(M66=70,"correct","wrong value")</f>
        <v>wrong value</v>
      </c>
      <c r="O66" s="21"/>
      <c r="P66" s="3" t="s">
        <v>22</v>
      </c>
      <c r="Q66" s="4" t="str">
        <f t="shared" si="16"/>
        <v>wrong value</v>
      </c>
    </row>
    <row r="67" spans="1:17" x14ac:dyDescent="0.3">
      <c r="A67" s="3" t="s">
        <v>22</v>
      </c>
      <c r="B67" s="4" t="str">
        <f t="shared" si="14"/>
        <v>wrong transducer</v>
      </c>
      <c r="C67" s="21"/>
      <c r="D67" s="3" t="s">
        <v>22</v>
      </c>
      <c r="E67" s="4" t="str">
        <f t="shared" si="15"/>
        <v>wrong value</v>
      </c>
      <c r="F67" s="21"/>
      <c r="G67" s="3" t="s">
        <v>22</v>
      </c>
      <c r="H67" s="4" t="str">
        <f t="shared" si="17"/>
        <v>wrong transducer</v>
      </c>
      <c r="I67" s="21"/>
      <c r="J67" s="3" t="s">
        <v>22</v>
      </c>
      <c r="K67" s="4" t="str">
        <f>IF(J67=30,"yes","wrong value")</f>
        <v>wrong value</v>
      </c>
      <c r="L67" s="21"/>
      <c r="M67" s="3" t="s">
        <v>22</v>
      </c>
      <c r="N67" s="4" t="str">
        <f>IF(M67=70,"correct","wrong value")</f>
        <v>wrong value</v>
      </c>
      <c r="O67" s="21"/>
      <c r="P67" s="3" t="s">
        <v>22</v>
      </c>
      <c r="Q67" s="4" t="str">
        <f t="shared" si="16"/>
        <v>wrong value</v>
      </c>
    </row>
    <row r="68" spans="1:17" x14ac:dyDescent="0.3">
      <c r="A68" s="3" t="s">
        <v>22</v>
      </c>
      <c r="B68" s="4" t="str">
        <f t="shared" si="14"/>
        <v>wrong transducer</v>
      </c>
      <c r="C68" s="21"/>
      <c r="D68" s="3" t="s">
        <v>22</v>
      </c>
      <c r="E68" s="4" t="str">
        <f t="shared" si="15"/>
        <v>wrong value</v>
      </c>
      <c r="F68" s="21"/>
      <c r="G68" s="3" t="s">
        <v>22</v>
      </c>
      <c r="H68" s="4" t="str">
        <f t="shared" si="17"/>
        <v>wrong transducer</v>
      </c>
      <c r="I68" s="21"/>
      <c r="J68" s="3" t="s">
        <v>22</v>
      </c>
      <c r="K68" s="4" t="str">
        <f>IF(J68=30,"no","wrong value")</f>
        <v>wrong value</v>
      </c>
      <c r="L68" s="21"/>
      <c r="M68" s="3" t="s">
        <v>22</v>
      </c>
      <c r="N68" s="4" t="str">
        <f>IF(M68=75,"correct","wrong value")</f>
        <v>wrong value</v>
      </c>
      <c r="O68" s="21"/>
      <c r="P68" s="3" t="s">
        <v>22</v>
      </c>
      <c r="Q68" s="4" t="str">
        <f t="shared" si="16"/>
        <v>wrong value</v>
      </c>
    </row>
    <row r="69" spans="1:17" x14ac:dyDescent="0.3">
      <c r="A69" s="3" t="s">
        <v>22</v>
      </c>
      <c r="B69" s="4" t="str">
        <f t="shared" si="14"/>
        <v>wrong transducer</v>
      </c>
      <c r="C69" s="21"/>
      <c r="D69" s="3" t="s">
        <v>22</v>
      </c>
      <c r="E69" s="4" t="str">
        <f t="shared" si="15"/>
        <v>wrong value</v>
      </c>
      <c r="F69" s="21"/>
      <c r="G69" s="3" t="s">
        <v>22</v>
      </c>
      <c r="H69" s="4" t="str">
        <f t="shared" si="17"/>
        <v>wrong transducer</v>
      </c>
      <c r="I69" s="21"/>
      <c r="J69" s="3" t="s">
        <v>22</v>
      </c>
      <c r="K69" s="4" t="str">
        <f>IF(J69=35,"yes","wrong value")</f>
        <v>wrong value</v>
      </c>
      <c r="L69" s="21"/>
      <c r="M69" s="3" t="s">
        <v>22</v>
      </c>
      <c r="N69" s="4" t="str">
        <f>IF(M69=75,"correct","wrong value")</f>
        <v>wrong value</v>
      </c>
      <c r="O69" s="21"/>
      <c r="P69" s="3" t="s">
        <v>22</v>
      </c>
      <c r="Q69" s="4" t="str">
        <f t="shared" si="16"/>
        <v>wrong value</v>
      </c>
    </row>
    <row r="70" spans="1:17" x14ac:dyDescent="0.3">
      <c r="A70" s="3" t="s">
        <v>22</v>
      </c>
      <c r="B70" s="4" t="str">
        <f t="shared" si="14"/>
        <v>wrong transducer</v>
      </c>
      <c r="C70" s="21"/>
      <c r="D70" s="3" t="s">
        <v>22</v>
      </c>
      <c r="E70" s="4" t="str">
        <f t="shared" si="15"/>
        <v>wrong value</v>
      </c>
      <c r="F70" s="21"/>
      <c r="G70" s="3" t="s">
        <v>22</v>
      </c>
      <c r="H70" s="4" t="str">
        <f t="shared" si="17"/>
        <v>wrong transducer</v>
      </c>
      <c r="I70" s="21"/>
      <c r="J70" s="3" t="s">
        <v>22</v>
      </c>
      <c r="K70" s="4" t="str">
        <f>IF(J70=35,"no","wrong value")</f>
        <v>wrong value</v>
      </c>
      <c r="L70" s="21"/>
      <c r="M70" s="3" t="s">
        <v>22</v>
      </c>
      <c r="N70" s="4" t="str">
        <f>IF(M70=80,"correct","wrong value")</f>
        <v>wrong value</v>
      </c>
      <c r="O70" s="21"/>
      <c r="P70" s="3" t="s">
        <v>22</v>
      </c>
      <c r="Q70" s="4" t="str">
        <f t="shared" si="16"/>
        <v>wrong value</v>
      </c>
    </row>
    <row r="71" spans="1:17" x14ac:dyDescent="0.3">
      <c r="A71" s="3" t="s">
        <v>22</v>
      </c>
      <c r="B71" s="4" t="str">
        <f t="shared" si="14"/>
        <v>wrong transducer</v>
      </c>
      <c r="C71" s="21"/>
      <c r="D71" s="3" t="s">
        <v>22</v>
      </c>
      <c r="E71" s="4" t="str">
        <f t="shared" si="15"/>
        <v>wrong value</v>
      </c>
      <c r="F71" s="21"/>
      <c r="G71" s="3" t="s">
        <v>22</v>
      </c>
      <c r="H71" s="4" t="str">
        <f t="shared" si="17"/>
        <v>wrong transducer</v>
      </c>
      <c r="I71" s="21"/>
      <c r="J71" s="3" t="s">
        <v>22</v>
      </c>
      <c r="K71" s="4" t="str">
        <f>IF(J71=40,"yes","wrong value")</f>
        <v>wrong value</v>
      </c>
      <c r="L71" s="21"/>
      <c r="M71" s="3" t="s">
        <v>22</v>
      </c>
      <c r="N71" s="4" t="str">
        <f>IF(M71=80,"correct","wrong value")</f>
        <v>wrong value</v>
      </c>
      <c r="O71" s="21"/>
      <c r="P71" s="3" t="s">
        <v>22</v>
      </c>
      <c r="Q71" s="4" t="str">
        <f t="shared" si="16"/>
        <v>wrong value</v>
      </c>
    </row>
    <row r="72" spans="1:17" x14ac:dyDescent="0.3">
      <c r="A72" s="3" t="s">
        <v>22</v>
      </c>
      <c r="B72" s="4" t="str">
        <f t="shared" si="14"/>
        <v>wrong transducer</v>
      </c>
      <c r="C72" s="21"/>
      <c r="D72" s="3" t="s">
        <v>22</v>
      </c>
      <c r="E72" s="4" t="str">
        <f t="shared" si="15"/>
        <v>wrong value</v>
      </c>
      <c r="F72" s="21"/>
      <c r="G72" s="3" t="s">
        <v>22</v>
      </c>
      <c r="H72" s="4" t="str">
        <f t="shared" si="17"/>
        <v>wrong transducer</v>
      </c>
      <c r="I72" s="21"/>
      <c r="J72" s="3" t="s">
        <v>22</v>
      </c>
      <c r="K72" s="4" t="str">
        <f>IF(J72=40,"no","wrong value")</f>
        <v>wrong value</v>
      </c>
      <c r="L72" s="21"/>
      <c r="M72" s="3" t="s">
        <v>22</v>
      </c>
      <c r="N72" s="4" t="str">
        <f>IF(M72=85,"correct","wrong value")</f>
        <v>wrong value</v>
      </c>
      <c r="O72" s="21"/>
      <c r="P72" s="3" t="s">
        <v>22</v>
      </c>
      <c r="Q72" s="4" t="str">
        <f t="shared" si="16"/>
        <v>wrong value</v>
      </c>
    </row>
    <row r="73" spans="1:17" x14ac:dyDescent="0.3">
      <c r="A73" s="3" t="s">
        <v>22</v>
      </c>
      <c r="B73" s="4" t="str">
        <f t="shared" si="14"/>
        <v>wrong transducer</v>
      </c>
      <c r="C73" s="21"/>
      <c r="D73" s="3" t="s">
        <v>22</v>
      </c>
      <c r="E73" s="4" t="str">
        <f t="shared" si="15"/>
        <v>wrong value</v>
      </c>
      <c r="F73" s="21"/>
      <c r="G73" s="3" t="s">
        <v>22</v>
      </c>
      <c r="H73" s="4" t="str">
        <f t="shared" si="17"/>
        <v>wrong transducer</v>
      </c>
      <c r="I73" s="21"/>
      <c r="J73" s="3" t="s">
        <v>22</v>
      </c>
      <c r="K73" s="4" t="str">
        <f>IF(J73=45,"yes","wrong value")</f>
        <v>wrong value</v>
      </c>
      <c r="L73" s="21"/>
      <c r="M73" s="3" t="s">
        <v>22</v>
      </c>
      <c r="N73" s="4" t="str">
        <f>IF(M73=85,"correct","wrong value")</f>
        <v>wrong value</v>
      </c>
      <c r="O73" s="21"/>
      <c r="P73" s="3" t="s">
        <v>22</v>
      </c>
      <c r="Q73" s="4" t="str">
        <f t="shared" si="16"/>
        <v>wrong value</v>
      </c>
    </row>
    <row r="74" spans="1:17" x14ac:dyDescent="0.3">
      <c r="A74" s="3" t="s">
        <v>22</v>
      </c>
      <c r="B74" s="4" t="str">
        <f t="shared" si="14"/>
        <v>wrong transducer</v>
      </c>
      <c r="C74" s="21"/>
      <c r="D74" s="3" t="s">
        <v>22</v>
      </c>
      <c r="E74" s="4" t="str">
        <f t="shared" si="15"/>
        <v>wrong value</v>
      </c>
      <c r="F74" s="21"/>
      <c r="G74" s="3" t="s">
        <v>22</v>
      </c>
      <c r="H74" s="4" t="str">
        <f t="shared" si="17"/>
        <v>wrong transducer</v>
      </c>
      <c r="I74" s="21"/>
      <c r="J74" s="3" t="s">
        <v>22</v>
      </c>
      <c r="K74" s="4" t="str">
        <f>IF(J74=45,"no","wrong value")</f>
        <v>wrong value</v>
      </c>
      <c r="L74" s="21"/>
      <c r="M74" s="3" t="s">
        <v>22</v>
      </c>
      <c r="N74" s="4" t="str">
        <f>IF(M74=90,"correct","wrong value")</f>
        <v>wrong value</v>
      </c>
      <c r="O74" s="21"/>
      <c r="P74" s="3" t="s">
        <v>22</v>
      </c>
      <c r="Q74" s="4" t="str">
        <f t="shared" si="16"/>
        <v>wrong value</v>
      </c>
    </row>
    <row r="75" spans="1:17" x14ac:dyDescent="0.3">
      <c r="A75" s="3" t="s">
        <v>22</v>
      </c>
      <c r="B75" s="4" t="str">
        <f t="shared" si="14"/>
        <v>wrong transducer</v>
      </c>
      <c r="C75" s="21"/>
      <c r="D75" s="3" t="s">
        <v>22</v>
      </c>
      <c r="E75" s="4" t="str">
        <f t="shared" si="15"/>
        <v>wrong value</v>
      </c>
      <c r="F75" s="21"/>
      <c r="G75" s="3" t="s">
        <v>22</v>
      </c>
      <c r="H75" s="4" t="str">
        <f t="shared" si="17"/>
        <v>wrong transducer</v>
      </c>
      <c r="I75" s="21"/>
      <c r="J75" s="3" t="s">
        <v>22</v>
      </c>
      <c r="K75" s="4" t="str">
        <f>IF(J75=50,"yes","wrong value")</f>
        <v>wrong value</v>
      </c>
      <c r="L75" s="21"/>
      <c r="M75" s="3" t="s">
        <v>22</v>
      </c>
      <c r="N75" s="4" t="str">
        <f>IF(M75=90,"correct","wrong value")</f>
        <v>wrong value</v>
      </c>
      <c r="O75" s="21"/>
      <c r="P75" s="3" t="s">
        <v>22</v>
      </c>
      <c r="Q75" s="4" t="str">
        <f t="shared" si="16"/>
        <v>wrong value</v>
      </c>
    </row>
    <row r="76" spans="1:17" x14ac:dyDescent="0.3">
      <c r="A76" s="3" t="s">
        <v>22</v>
      </c>
      <c r="B76" s="4" t="str">
        <f t="shared" si="14"/>
        <v>wrong transducer</v>
      </c>
      <c r="C76" s="21"/>
      <c r="D76" s="3" t="s">
        <v>22</v>
      </c>
      <c r="E76" s="4" t="str">
        <f t="shared" si="15"/>
        <v>wrong value</v>
      </c>
      <c r="F76" s="21"/>
      <c r="G76" s="3" t="s">
        <v>22</v>
      </c>
      <c r="H76" s="4" t="str">
        <f t="shared" si="17"/>
        <v>wrong transducer</v>
      </c>
      <c r="I76" s="21"/>
      <c r="J76" s="3" t="s">
        <v>22</v>
      </c>
      <c r="K76" s="4" t="str">
        <f>IF(J76=50,"no","wrong value")</f>
        <v>wrong value</v>
      </c>
      <c r="L76" s="21"/>
      <c r="M76" s="3" t="s">
        <v>22</v>
      </c>
      <c r="N76" s="4" t="str">
        <f>IF(M76=95,"correct","wrong value")</f>
        <v>wrong value</v>
      </c>
      <c r="O76" s="21"/>
      <c r="P76" s="3" t="s">
        <v>22</v>
      </c>
      <c r="Q76" s="4" t="str">
        <f t="shared" si="16"/>
        <v>wrong value</v>
      </c>
    </row>
    <row r="77" spans="1:17" x14ac:dyDescent="0.3">
      <c r="A77" s="3" t="s">
        <v>22</v>
      </c>
      <c r="B77" s="4" t="str">
        <f t="shared" si="14"/>
        <v>wrong transducer</v>
      </c>
      <c r="C77" s="21"/>
      <c r="D77" s="3" t="s">
        <v>22</v>
      </c>
      <c r="E77" s="4" t="str">
        <f t="shared" si="15"/>
        <v>wrong value</v>
      </c>
      <c r="F77" s="21"/>
      <c r="G77" s="3" t="s">
        <v>22</v>
      </c>
      <c r="H77" s="4" t="str">
        <f t="shared" si="17"/>
        <v>wrong transducer</v>
      </c>
      <c r="I77" s="21"/>
      <c r="J77" s="3" t="s">
        <v>22</v>
      </c>
      <c r="K77" s="4" t="str">
        <f>IF(J77=55,"yes","wrong value")</f>
        <v>wrong value</v>
      </c>
      <c r="L77" s="21"/>
      <c r="M77" s="3" t="s">
        <v>22</v>
      </c>
      <c r="N77" s="4" t="str">
        <f>IF(M77=95,"correct","wrong value")</f>
        <v>wrong value</v>
      </c>
      <c r="O77" s="21"/>
      <c r="P77" s="3" t="s">
        <v>22</v>
      </c>
      <c r="Q77" s="4" t="str">
        <f t="shared" si="16"/>
        <v>wrong value</v>
      </c>
    </row>
    <row r="78" spans="1:17" x14ac:dyDescent="0.3">
      <c r="A78" s="3" t="s">
        <v>22</v>
      </c>
      <c r="B78" s="4" t="str">
        <f t="shared" si="14"/>
        <v>wrong transducer</v>
      </c>
      <c r="C78" s="21"/>
      <c r="D78" s="3" t="s">
        <v>22</v>
      </c>
      <c r="E78" s="4" t="str">
        <f t="shared" si="15"/>
        <v>wrong value</v>
      </c>
      <c r="F78" s="21"/>
      <c r="G78" s="3" t="s">
        <v>22</v>
      </c>
      <c r="H78" s="4" t="str">
        <f t="shared" si="17"/>
        <v>wrong transducer</v>
      </c>
      <c r="I78" s="21"/>
      <c r="J78" s="3" t="s">
        <v>22</v>
      </c>
      <c r="K78" s="4" t="str">
        <f>IF(J78=55,"no","wrong value")</f>
        <v>wrong value</v>
      </c>
      <c r="L78" s="21"/>
      <c r="M78" s="3" t="s">
        <v>22</v>
      </c>
      <c r="N78" s="4" t="str">
        <f>IF(M78=100,"correct","wrong value")</f>
        <v>wrong value</v>
      </c>
      <c r="O78" s="21"/>
      <c r="P78" s="3" t="s">
        <v>22</v>
      </c>
      <c r="Q78" s="4" t="str">
        <f t="shared" si="16"/>
        <v>wrong value</v>
      </c>
    </row>
    <row r="79" spans="1:17" x14ac:dyDescent="0.3">
      <c r="A79" s="3" t="s">
        <v>22</v>
      </c>
      <c r="B79" s="4" t="str">
        <f t="shared" si="14"/>
        <v>wrong transducer</v>
      </c>
      <c r="C79" s="21"/>
      <c r="D79" s="3" t="s">
        <v>22</v>
      </c>
      <c r="E79" s="4" t="str">
        <f t="shared" si="15"/>
        <v>wrong value</v>
      </c>
      <c r="F79" s="21"/>
      <c r="G79" s="3" t="s">
        <v>22</v>
      </c>
      <c r="H79" s="4" t="str">
        <f t="shared" si="17"/>
        <v>wrong transducer</v>
      </c>
      <c r="I79" s="21"/>
      <c r="J79" s="3" t="s">
        <v>22</v>
      </c>
      <c r="K79" s="4" t="str">
        <f>IF(J79=60,"yes","wrong value")</f>
        <v>wrong value</v>
      </c>
      <c r="L79" s="21"/>
      <c r="M79" s="3" t="s">
        <v>22</v>
      </c>
      <c r="N79" s="4" t="str">
        <f>IF(M79=100,"correct","wrong value")</f>
        <v>wrong value</v>
      </c>
      <c r="O79" s="21"/>
      <c r="P79" s="3" t="s">
        <v>22</v>
      </c>
      <c r="Q79" s="4" t="str">
        <f t="shared" si="16"/>
        <v>wrong value</v>
      </c>
    </row>
    <row r="80" spans="1:17" x14ac:dyDescent="0.3">
      <c r="A80" s="3" t="s">
        <v>22</v>
      </c>
      <c r="B80" s="4" t="str">
        <f t="shared" si="14"/>
        <v>wrong transducer</v>
      </c>
      <c r="C80" s="21"/>
      <c r="D80" s="3" t="s">
        <v>22</v>
      </c>
      <c r="E80" s="4" t="str">
        <f t="shared" ref="E80:E81" si="18">IF(D80="none","n/a","wrong value")</f>
        <v>wrong value</v>
      </c>
      <c r="F80" s="21"/>
      <c r="G80" s="3" t="s">
        <v>22</v>
      </c>
      <c r="H80" s="4" t="str">
        <f t="shared" ref="H80:H81" si="19">IF(G80="BC","correct","wrong transducer")</f>
        <v>wrong transducer</v>
      </c>
      <c r="I80" s="21"/>
      <c r="J80" s="3" t="s">
        <v>22</v>
      </c>
      <c r="K80" s="4" t="str">
        <f>IF(J80=60,"no","wrong value")</f>
        <v>wrong value</v>
      </c>
      <c r="L80" s="21"/>
      <c r="M80" s="3" t="s">
        <v>22</v>
      </c>
      <c r="N80" s="4" t="str">
        <f>IF(M80=105,"correct","wrong value")</f>
        <v>wrong value</v>
      </c>
      <c r="O80" s="21"/>
      <c r="P80" s="3" t="s">
        <v>22</v>
      </c>
      <c r="Q80" s="4" t="str">
        <f t="shared" ref="Q80:Q81" si="20">IF(P80="none","correct","wrong value")</f>
        <v>wrong value</v>
      </c>
    </row>
    <row r="81" spans="1:17" x14ac:dyDescent="0.3">
      <c r="A81" s="3" t="s">
        <v>22</v>
      </c>
      <c r="B81" s="4" t="str">
        <f t="shared" ref="B81:B83" si="21">IF(A81="AC","correct","wrong transducer")</f>
        <v>wrong transducer</v>
      </c>
      <c r="C81" s="21"/>
      <c r="D81" s="3" t="s">
        <v>22</v>
      </c>
      <c r="E81" s="4" t="str">
        <f t="shared" si="18"/>
        <v>wrong value</v>
      </c>
      <c r="F81" s="21"/>
      <c r="G81" s="3" t="s">
        <v>22</v>
      </c>
      <c r="H81" s="4" t="str">
        <f t="shared" si="19"/>
        <v>wrong transducer</v>
      </c>
      <c r="I81" s="21"/>
      <c r="J81" s="3" t="s">
        <v>22</v>
      </c>
      <c r="K81" s="4" t="str">
        <f>IF(J81=65,"yes","wrong value")</f>
        <v>wrong value</v>
      </c>
      <c r="L81" s="21"/>
      <c r="M81" s="3" t="s">
        <v>22</v>
      </c>
      <c r="N81" s="4" t="str">
        <f>IF(M81=105,"correct","wrong value")</f>
        <v>wrong value</v>
      </c>
      <c r="O81" s="21"/>
      <c r="P81" s="3" t="s">
        <v>22</v>
      </c>
      <c r="Q81" s="4" t="str">
        <f t="shared" si="20"/>
        <v>wrong value</v>
      </c>
    </row>
    <row r="82" spans="1:17" x14ac:dyDescent="0.3">
      <c r="A82" s="3" t="s">
        <v>22</v>
      </c>
      <c r="B82" s="4" t="str">
        <f t="shared" si="21"/>
        <v>wrong transducer</v>
      </c>
      <c r="C82" s="21"/>
      <c r="D82" s="3" t="s">
        <v>22</v>
      </c>
      <c r="E82" s="4" t="str">
        <f t="shared" ref="E82:E83" si="22">IF(D82="none","n/a","wrong value")</f>
        <v>wrong value</v>
      </c>
      <c r="F82" s="21"/>
      <c r="G82" s="3" t="s">
        <v>22</v>
      </c>
      <c r="H82" s="4" t="str">
        <f t="shared" ref="H82:H83" si="23">IF(G82="BC","correct","wrong transducer")</f>
        <v>wrong transducer</v>
      </c>
      <c r="I82" s="21"/>
      <c r="J82" s="3" t="s">
        <v>22</v>
      </c>
      <c r="K82" s="4" t="str">
        <f>IF(J82=65,"no","wrong value")</f>
        <v>wrong value</v>
      </c>
      <c r="L82" s="21"/>
      <c r="M82" s="3" t="s">
        <v>22</v>
      </c>
      <c r="N82" s="4" t="str">
        <f>IF(M82=110,"correct","wrong value")</f>
        <v>wrong value</v>
      </c>
      <c r="O82" s="21"/>
      <c r="P82" s="3" t="s">
        <v>22</v>
      </c>
      <c r="Q82" s="4" t="str">
        <f t="shared" ref="Q82:Q83" si="24">IF(P82="none","correct","wrong value")</f>
        <v>wrong value</v>
      </c>
    </row>
    <row r="83" spans="1:17" x14ac:dyDescent="0.3">
      <c r="A83" s="3" t="s">
        <v>22</v>
      </c>
      <c r="B83" s="4" t="str">
        <f t="shared" si="21"/>
        <v>wrong transducer</v>
      </c>
      <c r="C83" s="21"/>
      <c r="D83" s="3" t="s">
        <v>22</v>
      </c>
      <c r="E83" s="4" t="str">
        <f t="shared" si="22"/>
        <v>wrong value</v>
      </c>
      <c r="F83" s="21"/>
      <c r="G83" s="3" t="s">
        <v>22</v>
      </c>
      <c r="H83" s="4" t="str">
        <f t="shared" si="23"/>
        <v>wrong transducer</v>
      </c>
      <c r="I83" s="21"/>
      <c r="J83" s="3" t="s">
        <v>22</v>
      </c>
      <c r="K83" s="4" t="str">
        <f>IF(J83=70,"MD","wrong value")</f>
        <v>wrong value</v>
      </c>
      <c r="L83" s="21"/>
      <c r="M83" s="3" t="s">
        <v>22</v>
      </c>
      <c r="N83" s="4" t="str">
        <f>IF(M83=110,"correct","wrong value")</f>
        <v>wrong value</v>
      </c>
      <c r="O83" s="21"/>
      <c r="P83" s="3" t="s">
        <v>22</v>
      </c>
      <c r="Q83" s="4" t="str">
        <f t="shared" si="24"/>
        <v>wrong value</v>
      </c>
    </row>
  </sheetData>
  <sheetProtection algorithmName="SHA-512" hashValue="7vs5OAhQnW2jAzqU4LA9GFk/FZDqAfSEfTxXKaWeA1XVyUuXZ5HbeqZ/rgMxrIYVhrSHM+L399FxqLzkbqM11A==" saltValue="iINF5QSJD1zrCidgPiJNNw==" spinCount="100000" sheet="1" selectLockedCells="1"/>
  <mergeCells count="8">
    <mergeCell ref="A9:B9"/>
    <mergeCell ref="G9:H9"/>
    <mergeCell ref="A7:K7"/>
    <mergeCell ref="M7:Q7"/>
    <mergeCell ref="A8:F8"/>
    <mergeCell ref="G8:K8"/>
    <mergeCell ref="M8:N8"/>
    <mergeCell ref="P8:Q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 (3 Tests)</vt:lpstr>
      <vt:lpstr>AC_BC without masking (1 Test)</vt:lpstr>
      <vt:lpstr>AC_BC with masking (First Test)</vt:lpstr>
      <vt:lpstr>PT AC BC Masking (Second Test)</vt:lpstr>
      <vt:lpstr>Masking Dilemma (1 Test)</vt:lpstr>
    </vt:vector>
  </TitlesOfParts>
  <Company>Northern Illinois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Pudrith</dc:creator>
  <cp:lastModifiedBy>Jane Donahue</cp:lastModifiedBy>
  <dcterms:created xsi:type="dcterms:W3CDTF">2017-08-31T16:04:52Z</dcterms:created>
  <dcterms:modified xsi:type="dcterms:W3CDTF">2025-02-28T20:53:48Z</dcterms:modified>
</cp:coreProperties>
</file>