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71" yWindow="15" windowWidth="12075" windowHeight="7515" tabRatio="885" activeTab="6"/>
  </bookViews>
  <sheets>
    <sheet name="Basic Budget" sheetId="1" r:id="rId1"/>
    <sheet name="Break Even Analysis" sheetId="2" r:id="rId2"/>
    <sheet name="Registration Fee Only" sheetId="3" r:id="rId3"/>
    <sheet name="Extra Revenue" sheetId="4" r:id="rId4"/>
    <sheet name="Profit Margin" sheetId="5" r:id="rId5"/>
    <sheet name="Varied Guarantees" sheetId="6" r:id="rId6"/>
    <sheet name="Quick Calculator" sheetId="7" r:id="rId7"/>
  </sheets>
  <definedNames>
    <definedName name="_xlnm.Print_Area" localSheetId="0">'Basic Budget'!$A$1:$J$46</definedName>
    <definedName name="_xlnm.Print_Area" localSheetId="1">'Break Even Analysis'!$A$1:$A$31</definedName>
    <definedName name="_xlnm.Print_Area" localSheetId="3">'Extra Revenue'!$A$1:$J$46</definedName>
    <definedName name="_xlnm.Print_Area" localSheetId="4">'Profit Margin'!$A$1:$J$46</definedName>
    <definedName name="_xlnm.Print_Area" localSheetId="2">'Registration Fee Only'!$A$1:$J$45</definedName>
    <definedName name="_xlnm.Print_Area" localSheetId="5">'Varied Guarantees'!$A$2:$D$82</definedName>
  </definedNames>
  <calcPr fullCalcOnLoad="1"/>
</workbook>
</file>

<file path=xl/sharedStrings.xml><?xml version="1.0" encoding="utf-8"?>
<sst xmlns="http://schemas.openxmlformats.org/spreadsheetml/2006/main" count="296" uniqueCount="89">
  <si>
    <t>AV &amp; PC Rental/Labor</t>
  </si>
  <si>
    <t>Buses</t>
  </si>
  <si>
    <t>Convention Staff Salaries</t>
  </si>
  <si>
    <t>Decorations</t>
  </si>
  <si>
    <t>Decorator</t>
  </si>
  <si>
    <t>Entertainment</t>
  </si>
  <si>
    <t>Flowers/Plants</t>
  </si>
  <si>
    <t>Lead Retrieval</t>
  </si>
  <si>
    <t>Meeting Room Rental</t>
  </si>
  <si>
    <t>Microphones</t>
  </si>
  <si>
    <t>Miscellaneous</t>
  </si>
  <si>
    <t>Photocopies</t>
  </si>
  <si>
    <t>Photographer</t>
  </si>
  <si>
    <t>Security</t>
  </si>
  <si>
    <t>Signage</t>
  </si>
  <si>
    <t>Stage Set</t>
  </si>
  <si>
    <t>Telephone</t>
  </si>
  <si>
    <t>Trucking/Shipping</t>
  </si>
  <si>
    <t>Internet &amp; Networking</t>
  </si>
  <si>
    <t>TOTAL EXPENSES</t>
  </si>
  <si>
    <t>REVENUE</t>
  </si>
  <si>
    <t>FIXED EXPENSES</t>
  </si>
  <si>
    <t>VARIABLE EXPENSES</t>
  </si>
  <si>
    <t>Registration</t>
  </si>
  <si>
    <t>Exhibit Sq. Feet</t>
  </si>
  <si>
    <t>Sponsorship</t>
  </si>
  <si>
    <t>#</t>
  </si>
  <si>
    <t>Unit Price</t>
  </si>
  <si>
    <t>Totals</t>
  </si>
  <si>
    <t>TOTAL REVENUE</t>
  </si>
  <si>
    <t>Sunday Reception</t>
  </si>
  <si>
    <t>Monday Continental Bkfst</t>
  </si>
  <si>
    <t>Monday Lunch</t>
  </si>
  <si>
    <t>Monday Reception</t>
  </si>
  <si>
    <t>Monday AM Break</t>
  </si>
  <si>
    <t>Monday PM Break</t>
  </si>
  <si>
    <t>Tuesday Continental Bkfst</t>
  </si>
  <si>
    <t>Tuesday AM Break</t>
  </si>
  <si>
    <t>Tuesday Lunch</t>
  </si>
  <si>
    <t>Tuesday PM Break</t>
  </si>
  <si>
    <t>Wednesday Continental Bkfast</t>
  </si>
  <si>
    <t>Wednesday Brunch</t>
  </si>
  <si>
    <t>TOTAL FIXED EXPENSES</t>
  </si>
  <si>
    <t>TOTAL VARIABLE EXPENSES</t>
  </si>
  <si>
    <t>Tuesday Banquet</t>
  </si>
  <si>
    <t>PROFIT - LOSS</t>
  </si>
  <si>
    <t>Attn.</t>
  </si>
  <si>
    <t>Cost/Pp</t>
  </si>
  <si>
    <t>VARIABLE COSTS/PERSON</t>
  </si>
  <si>
    <t>Break Even Analysis</t>
  </si>
  <si>
    <t>Break Even Analysis is a method by which meeting organizers can determine at which point revenue covers expenses.   There are a number of ways that a planner can use this tool.  They can use it to:</t>
  </si>
  <si>
    <t xml:space="preserve">This spreadsheet will use the BasicBudget worksheet as a standard budget for this meeting.  Four additional worksheets are contained, each one showing how the Break Even Analysis works.  The four models shown are: </t>
  </si>
  <si>
    <t>EXTRA REVENUE MODEL</t>
  </si>
  <si>
    <t>PROFIT MARGIN</t>
  </si>
  <si>
    <t>TOTAL VARIABLE EXPENSES (PrVE)</t>
  </si>
  <si>
    <t>FuVE</t>
  </si>
  <si>
    <t>PctVE</t>
  </si>
  <si>
    <t>Shortcut</t>
  </si>
  <si>
    <t>RevVC</t>
  </si>
  <si>
    <t>Steps to Calculate Revised Variable Costs (RevVC)</t>
  </si>
  <si>
    <t>Break Even Budget Calculator</t>
  </si>
  <si>
    <t>Total Fixed Expenses</t>
  </si>
  <si>
    <t>Anticipated Attendees</t>
  </si>
  <si>
    <t>Total Variable Cost/Pp</t>
  </si>
  <si>
    <t>Total Additional Revenue</t>
  </si>
  <si>
    <t>Desired Profit</t>
  </si>
  <si>
    <t>Just fill in the blanks, and let the calculators determine your break even (or profit-desired) registration fee.</t>
  </si>
  <si>
    <t>STANDARD CALCULATOR</t>
  </si>
  <si>
    <t>VARIED GUARANTEES CALCULATOR</t>
  </si>
  <si>
    <t>Revised Variable Costs</t>
  </si>
  <si>
    <t>YOUR TARGET REGISTRATION FEE IS:</t>
  </si>
  <si>
    <t>WITH  A PROFIT MARGIN OF:</t>
  </si>
  <si>
    <t>Only the cells with Yellow background can be edited.</t>
  </si>
  <si>
    <r>
      <t xml:space="preserve">  </t>
    </r>
    <r>
      <rPr>
        <sz val="14"/>
        <rFont val="Arial"/>
        <family val="2"/>
      </rPr>
      <t xml:space="preserve">■ </t>
    </r>
    <r>
      <rPr>
        <sz val="14"/>
        <rFont val="Arial"/>
        <family val="0"/>
      </rPr>
      <t>Estimate attendance required to cover costs based on pre-determined registration fee.</t>
    </r>
  </si>
  <si>
    <r>
      <t xml:space="preserve">  </t>
    </r>
    <r>
      <rPr>
        <sz val="14"/>
        <rFont val="Arial"/>
        <family val="2"/>
      </rPr>
      <t>►</t>
    </r>
    <r>
      <rPr>
        <sz val="14"/>
        <rFont val="Arial"/>
        <family val="0"/>
      </rPr>
      <t xml:space="preserve"> Registration Fee Only</t>
    </r>
  </si>
  <si>
    <r>
      <t xml:space="preserve">  </t>
    </r>
    <r>
      <rPr>
        <sz val="14"/>
        <rFont val="Arial"/>
        <family val="2"/>
      </rPr>
      <t>►</t>
    </r>
    <r>
      <rPr>
        <sz val="14"/>
        <rFont val="Arial"/>
        <family val="0"/>
      </rPr>
      <t xml:space="preserve"> Adding Extra Revenue</t>
    </r>
  </si>
  <si>
    <r>
      <t xml:space="preserve">  </t>
    </r>
    <r>
      <rPr>
        <sz val="14"/>
        <rFont val="Arial"/>
        <family val="2"/>
      </rPr>
      <t>►</t>
    </r>
    <r>
      <rPr>
        <sz val="14"/>
        <rFont val="Arial"/>
        <family val="0"/>
      </rPr>
      <t xml:space="preserve"> Budgeting for Desired Profit Margin</t>
    </r>
  </si>
  <si>
    <r>
      <t xml:space="preserve">  </t>
    </r>
    <r>
      <rPr>
        <sz val="14"/>
        <rFont val="Arial"/>
        <family val="2"/>
      </rPr>
      <t>►</t>
    </r>
    <r>
      <rPr>
        <sz val="14"/>
        <rFont val="Arial"/>
        <family val="0"/>
      </rPr>
      <t xml:space="preserve"> Working with Varied Guarantee Numbers</t>
    </r>
  </si>
  <si>
    <t>The most critical part of working with this formula on any budget is to separate fixed from variable expenses.  Simply stated, variable expenses are those which fluctuate with the changing number of attendees.  For most meetings, variable expenses reflect food &amp; beverage events, where a per person cost is charged.</t>
  </si>
  <si>
    <t>BASIC BUDGET</t>
  </si>
  <si>
    <r>
      <t xml:space="preserve">  </t>
    </r>
    <r>
      <rPr>
        <sz val="14"/>
        <rFont val="Arial"/>
        <family val="2"/>
      </rPr>
      <t>■</t>
    </r>
    <r>
      <rPr>
        <sz val="14"/>
        <rFont val="Arial"/>
        <family val="0"/>
      </rPr>
      <t xml:space="preserve"> Determine registration fees required to break even</t>
    </r>
  </si>
  <si>
    <r>
      <t xml:space="preserve">  </t>
    </r>
    <r>
      <rPr>
        <sz val="14"/>
        <rFont val="Arial"/>
        <family val="2"/>
      </rPr>
      <t>■</t>
    </r>
    <r>
      <rPr>
        <sz val="14"/>
        <rFont val="Arial"/>
        <family val="0"/>
      </rPr>
      <t xml:space="preserve"> Determine registration fees required to produce a desired profit margin</t>
    </r>
  </si>
  <si>
    <t>The Break Even Price formula is given below.  In order to use the formula, three pieces of information are required to be able to establish a registration fee:</t>
  </si>
  <si>
    <t xml:space="preserve"> ► Total Fixed Expenses</t>
  </si>
  <si>
    <t xml:space="preserve"> ► Anticipated Number of Attendees</t>
  </si>
  <si>
    <t xml:space="preserve"> ► Variable Costs.  This is the sum of the per person variable expenses from the budget.</t>
  </si>
  <si>
    <t>REGISTRATION FEE ONLY</t>
  </si>
  <si>
    <t>VARIED GUARANTEE NUMBERS</t>
  </si>
  <si>
    <t xml:space="preserve">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</si>
</sst>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quot;#,##0.00"/>
  </numFmts>
  <fonts count="67">
    <font>
      <sz val="10"/>
      <name val="Arial"/>
      <family val="0"/>
    </font>
    <font>
      <b/>
      <sz val="10"/>
      <name val="Arial"/>
      <family val="0"/>
    </font>
    <font>
      <i/>
      <sz val="10"/>
      <name val="Arial"/>
      <family val="0"/>
    </font>
    <font>
      <b/>
      <i/>
      <sz val="10"/>
      <name val="Arial"/>
      <family val="0"/>
    </font>
    <font>
      <b/>
      <sz val="14"/>
      <name val="Arial"/>
      <family val="2"/>
    </font>
    <font>
      <sz val="14"/>
      <name val="Arial"/>
      <family val="2"/>
    </font>
    <font>
      <b/>
      <sz val="20"/>
      <name val="Arial"/>
      <family val="2"/>
    </font>
    <font>
      <u val="single"/>
      <sz val="10"/>
      <color indexed="12"/>
      <name val="Arial"/>
      <family val="0"/>
    </font>
    <font>
      <u val="single"/>
      <sz val="10"/>
      <color indexed="36"/>
      <name val="Arial"/>
      <family val="0"/>
    </font>
    <font>
      <b/>
      <sz val="14"/>
      <color indexed="8"/>
      <name val="Arial"/>
      <family val="0"/>
    </font>
    <font>
      <sz val="14"/>
      <color indexed="8"/>
      <name val="Arial"/>
      <family val="0"/>
    </font>
    <font>
      <sz val="14"/>
      <color indexed="10"/>
      <name val="Arial"/>
      <family val="0"/>
    </font>
    <font>
      <sz val="12"/>
      <name val="Arial"/>
      <family val="2"/>
    </font>
    <font>
      <sz val="14"/>
      <color indexed="9"/>
      <name val="Arial"/>
      <family val="2"/>
    </font>
    <font>
      <b/>
      <sz val="10"/>
      <color indexed="18"/>
      <name val="Arial"/>
      <family val="2"/>
    </font>
    <font>
      <b/>
      <sz val="14"/>
      <color indexed="9"/>
      <name val="Arial"/>
      <family val="2"/>
    </font>
    <font>
      <sz val="9"/>
      <name val="Arial"/>
      <family val="2"/>
    </font>
    <font>
      <b/>
      <sz val="9"/>
      <color indexed="18"/>
      <name val="Arial"/>
      <family val="2"/>
    </font>
    <font>
      <b/>
      <sz val="10"/>
      <color indexed="9"/>
      <name val="Arial"/>
      <family val="2"/>
    </font>
    <font>
      <sz val="10"/>
      <color indexed="9"/>
      <name val="Arial"/>
      <family val="2"/>
    </font>
    <font>
      <b/>
      <sz val="9"/>
      <name val="Arial"/>
      <family val="2"/>
    </font>
    <font>
      <b/>
      <sz val="12"/>
      <color indexed="10"/>
      <name val="Arial"/>
      <family val="2"/>
    </font>
    <font>
      <sz val="12"/>
      <color indexed="50"/>
      <name val="Arial"/>
      <family val="2"/>
    </font>
    <font>
      <b/>
      <strike/>
      <sz val="10"/>
      <color indexed="1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8"/>
      <name val="Arial"/>
      <family val="0"/>
    </font>
    <font>
      <b/>
      <sz val="10"/>
      <color indexed="8"/>
      <name val="Century Gothic"/>
      <family val="0"/>
    </font>
    <font>
      <sz val="10"/>
      <color indexed="8"/>
      <name val="Century Gothic"/>
      <family val="0"/>
    </font>
    <font>
      <b/>
      <sz val="11"/>
      <color indexed="18"/>
      <name val="Arial"/>
      <family val="0"/>
    </font>
    <font>
      <sz val="12"/>
      <color indexed="8"/>
      <name val="Arial"/>
      <family val="0"/>
    </font>
    <font>
      <sz val="10"/>
      <color indexed="8"/>
      <name val="Arial"/>
      <family val="0"/>
    </font>
    <font>
      <sz val="11"/>
      <color indexed="8"/>
      <name val="Arial"/>
      <family val="0"/>
    </font>
    <font>
      <b/>
      <sz val="12"/>
      <color indexed="18"/>
      <name val="Arial"/>
      <family val="0"/>
    </font>
    <font>
      <sz val="9"/>
      <color indexed="8"/>
      <name val="Arial"/>
      <family val="0"/>
    </font>
    <font>
      <b/>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48"/>
        <bgColor indexed="64"/>
      </patternFill>
    </fill>
    <fill>
      <patternFill patternType="solid">
        <fgColor indexed="10"/>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23"/>
      </left>
      <right>
        <color indexed="63"/>
      </right>
      <top style="thin">
        <color indexed="23"/>
      </top>
      <bottom style="thin">
        <color indexed="9"/>
      </bottom>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color indexed="23"/>
      </top>
      <bottom style="thin">
        <color indexed="9"/>
      </bottom>
    </border>
    <border>
      <left style="thin"/>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56">
    <xf numFmtId="0" fontId="0" fillId="0" borderId="0" xfId="0" applyAlignment="1">
      <alignment/>
    </xf>
    <xf numFmtId="0" fontId="5" fillId="0" borderId="10" xfId="0" applyFont="1" applyBorder="1" applyAlignment="1">
      <alignment wrapText="1"/>
    </xf>
    <xf numFmtId="0" fontId="5" fillId="0" borderId="10" xfId="0" applyFont="1" applyBorder="1" applyAlignment="1">
      <alignment/>
    </xf>
    <xf numFmtId="0" fontId="5" fillId="0" borderId="0" xfId="0" applyFont="1" applyAlignment="1">
      <alignment/>
    </xf>
    <xf numFmtId="0" fontId="5" fillId="0" borderId="0" xfId="0" applyFont="1" applyAlignment="1">
      <alignment/>
    </xf>
    <xf numFmtId="0" fontId="5" fillId="0" borderId="0" xfId="0" applyFont="1" applyAlignment="1">
      <alignment wrapText="1"/>
    </xf>
    <xf numFmtId="0" fontId="0" fillId="0" borderId="0" xfId="0" applyBorder="1" applyAlignment="1">
      <alignment/>
    </xf>
    <xf numFmtId="0" fontId="5" fillId="0" borderId="0" xfId="0" applyFont="1" applyBorder="1" applyAlignment="1">
      <alignment wrapText="1"/>
    </xf>
    <xf numFmtId="0" fontId="4" fillId="0" borderId="0" xfId="0" applyFont="1" applyBorder="1" applyAlignment="1">
      <alignment/>
    </xf>
    <xf numFmtId="0" fontId="5" fillId="0" borderId="0" xfId="0" applyFont="1" applyBorder="1" applyAlignment="1">
      <alignment/>
    </xf>
    <xf numFmtId="0" fontId="4" fillId="0" borderId="0" xfId="0" applyFont="1" applyBorder="1" applyAlignment="1">
      <alignment wrapText="1"/>
    </xf>
    <xf numFmtId="0" fontId="4" fillId="0" borderId="0" xfId="0" applyFont="1" applyBorder="1" applyAlignment="1">
      <alignment/>
    </xf>
    <xf numFmtId="44" fontId="5" fillId="0" borderId="0" xfId="44" applyFont="1" applyBorder="1" applyAlignment="1">
      <alignment/>
    </xf>
    <xf numFmtId="0" fontId="5" fillId="0" borderId="0" xfId="0" applyFont="1" applyBorder="1" applyAlignment="1">
      <alignment/>
    </xf>
    <xf numFmtId="0" fontId="5" fillId="0" borderId="0" xfId="0" applyFont="1" applyAlignment="1">
      <alignment/>
    </xf>
    <xf numFmtId="0" fontId="5" fillId="0" borderId="0" xfId="0" applyFont="1" applyBorder="1" applyAlignment="1">
      <alignment/>
    </xf>
    <xf numFmtId="0" fontId="9" fillId="33" borderId="0" xfId="0" applyFont="1" applyFill="1" applyBorder="1" applyAlignment="1">
      <alignment horizontal="center"/>
    </xf>
    <xf numFmtId="0" fontId="10" fillId="33" borderId="11" xfId="0" applyFont="1" applyFill="1" applyBorder="1" applyAlignment="1">
      <alignment/>
    </xf>
    <xf numFmtId="0" fontId="5" fillId="0" borderId="12" xfId="0" applyFont="1" applyBorder="1" applyAlignment="1">
      <alignment/>
    </xf>
    <xf numFmtId="0" fontId="5" fillId="0" borderId="0" xfId="0" applyFont="1" applyAlignment="1">
      <alignment wrapText="1"/>
    </xf>
    <xf numFmtId="0" fontId="6" fillId="0" borderId="0" xfId="0" applyFont="1" applyAlignment="1">
      <alignment horizontal="center" wrapText="1"/>
    </xf>
    <xf numFmtId="0" fontId="5" fillId="0" borderId="0" xfId="0" applyFont="1" applyFill="1" applyBorder="1" applyAlignment="1">
      <alignment wrapText="1"/>
    </xf>
    <xf numFmtId="0" fontId="5" fillId="0" borderId="13" xfId="0" applyFont="1" applyBorder="1" applyAlignment="1">
      <alignment/>
    </xf>
    <xf numFmtId="0" fontId="5" fillId="0" borderId="14" xfId="0" applyFont="1" applyBorder="1" applyAlignment="1">
      <alignment/>
    </xf>
    <xf numFmtId="166" fontId="5" fillId="34" borderId="0" xfId="0" applyNumberFormat="1" applyFont="1" applyFill="1" applyBorder="1" applyAlignment="1" applyProtection="1">
      <alignment/>
      <protection locked="0"/>
    </xf>
    <xf numFmtId="0" fontId="5" fillId="34" borderId="0" xfId="0" applyFont="1" applyFill="1" applyBorder="1" applyAlignment="1" applyProtection="1">
      <alignment/>
      <protection locked="0"/>
    </xf>
    <xf numFmtId="166" fontId="9" fillId="33" borderId="14" xfId="0" applyNumberFormat="1" applyFont="1" applyFill="1" applyBorder="1" applyAlignment="1">
      <alignment horizontal="center"/>
    </xf>
    <xf numFmtId="166" fontId="10" fillId="33" borderId="15" xfId="0" applyNumberFormat="1" applyFont="1" applyFill="1" applyBorder="1" applyAlignment="1">
      <alignment/>
    </xf>
    <xf numFmtId="0" fontId="5"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166" fontId="5" fillId="34" borderId="19" xfId="0" applyNumberFormat="1" applyFont="1" applyFill="1" applyBorder="1" applyAlignment="1" applyProtection="1">
      <alignment/>
      <protection locked="0"/>
    </xf>
    <xf numFmtId="0" fontId="5" fillId="0" borderId="19" xfId="0" applyFont="1" applyBorder="1" applyAlignment="1">
      <alignment/>
    </xf>
    <xf numFmtId="0" fontId="5" fillId="0" borderId="20" xfId="0" applyFont="1" applyBorder="1" applyAlignment="1">
      <alignment/>
    </xf>
    <xf numFmtId="0" fontId="5" fillId="35" borderId="0" xfId="0" applyFont="1" applyFill="1" applyBorder="1" applyAlignment="1">
      <alignment/>
    </xf>
    <xf numFmtId="0" fontId="11" fillId="35" borderId="13" xfId="0" applyFont="1" applyFill="1" applyBorder="1" applyAlignment="1">
      <alignment/>
    </xf>
    <xf numFmtId="3" fontId="4" fillId="0" borderId="0" xfId="0" applyNumberFormat="1" applyFont="1" applyBorder="1" applyAlignment="1">
      <alignment/>
    </xf>
    <xf numFmtId="3" fontId="4" fillId="0" borderId="0" xfId="0" applyNumberFormat="1" applyFont="1" applyBorder="1" applyAlignment="1">
      <alignment wrapText="1"/>
    </xf>
    <xf numFmtId="3" fontId="5" fillId="0" borderId="0" xfId="0" applyNumberFormat="1" applyFont="1" applyBorder="1" applyAlignment="1">
      <alignment wrapText="1"/>
    </xf>
    <xf numFmtId="3" fontId="5" fillId="0" borderId="0" xfId="0" applyNumberFormat="1" applyFont="1" applyBorder="1" applyAlignment="1">
      <alignment/>
    </xf>
    <xf numFmtId="3" fontId="5" fillId="0" borderId="0" xfId="0" applyNumberFormat="1" applyFont="1" applyAlignment="1">
      <alignment wrapText="1"/>
    </xf>
    <xf numFmtId="0" fontId="0" fillId="0" borderId="10" xfId="0" applyFont="1" applyBorder="1" applyAlignment="1">
      <alignment wrapText="1"/>
    </xf>
    <xf numFmtId="3" fontId="0" fillId="0" borderId="10" xfId="0" applyNumberFormat="1" applyFont="1" applyBorder="1" applyAlignment="1">
      <alignment wrapText="1"/>
    </xf>
    <xf numFmtId="44" fontId="0" fillId="0" borderId="10" xfId="44" applyFont="1" applyBorder="1" applyAlignment="1">
      <alignment/>
    </xf>
    <xf numFmtId="0" fontId="0" fillId="0" borderId="0" xfId="0" applyFont="1" applyAlignment="1">
      <alignment/>
    </xf>
    <xf numFmtId="166" fontId="0" fillId="0" borderId="10" xfId="0" applyNumberFormat="1" applyFont="1" applyBorder="1" applyAlignment="1">
      <alignment wrapText="1"/>
    </xf>
    <xf numFmtId="166" fontId="0" fillId="0" borderId="10" xfId="0" applyNumberFormat="1" applyFont="1" applyBorder="1" applyAlignment="1">
      <alignment/>
    </xf>
    <xf numFmtId="0" fontId="0" fillId="36" borderId="10" xfId="0" applyFont="1" applyFill="1" applyBorder="1" applyAlignment="1">
      <alignment wrapText="1"/>
    </xf>
    <xf numFmtId="3" fontId="0" fillId="36" borderId="10" xfId="0" applyNumberFormat="1" applyFont="1" applyFill="1" applyBorder="1" applyAlignment="1">
      <alignment wrapText="1"/>
    </xf>
    <xf numFmtId="166" fontId="0" fillId="36" borderId="10" xfId="0" applyNumberFormat="1" applyFont="1" applyFill="1" applyBorder="1" applyAlignment="1">
      <alignment wrapText="1"/>
    </xf>
    <xf numFmtId="0" fontId="0" fillId="37" borderId="10" xfId="0" applyFont="1" applyFill="1" applyBorder="1" applyAlignment="1">
      <alignment wrapText="1"/>
    </xf>
    <xf numFmtId="3" fontId="0" fillId="37" borderId="10" xfId="0" applyNumberFormat="1" applyFont="1" applyFill="1" applyBorder="1" applyAlignment="1">
      <alignment wrapText="1"/>
    </xf>
    <xf numFmtId="166" fontId="0" fillId="37" borderId="10" xfId="0" applyNumberFormat="1" applyFont="1" applyFill="1" applyBorder="1" applyAlignment="1">
      <alignment wrapText="1"/>
    </xf>
    <xf numFmtId="166" fontId="0" fillId="37" borderId="10" xfId="0" applyNumberFormat="1" applyFont="1" applyFill="1" applyBorder="1" applyAlignment="1">
      <alignment/>
    </xf>
    <xf numFmtId="44" fontId="14" fillId="34" borderId="10" xfId="44" applyFont="1" applyFill="1" applyBorder="1" applyAlignment="1">
      <alignment/>
    </xf>
    <xf numFmtId="0" fontId="0" fillId="38" borderId="10" xfId="0" applyFont="1" applyFill="1" applyBorder="1" applyAlignment="1">
      <alignment wrapText="1"/>
    </xf>
    <xf numFmtId="3" fontId="0" fillId="38" borderId="10" xfId="0" applyNumberFormat="1" applyFont="1" applyFill="1" applyBorder="1" applyAlignment="1">
      <alignment horizontal="center" wrapText="1"/>
    </xf>
    <xf numFmtId="0" fontId="0" fillId="38" borderId="10" xfId="0" applyFont="1" applyFill="1" applyBorder="1" applyAlignment="1">
      <alignment horizontal="center" wrapText="1"/>
    </xf>
    <xf numFmtId="44" fontId="0" fillId="38" borderId="10" xfId="44" applyFont="1" applyFill="1" applyBorder="1" applyAlignment="1">
      <alignment horizontal="center"/>
    </xf>
    <xf numFmtId="0" fontId="0" fillId="0" borderId="0" xfId="0" applyFont="1" applyBorder="1" applyAlignment="1">
      <alignment/>
    </xf>
    <xf numFmtId="166" fontId="0" fillId="0" borderId="0" xfId="0" applyNumberFormat="1" applyFont="1" applyBorder="1" applyAlignment="1">
      <alignment/>
    </xf>
    <xf numFmtId="3" fontId="0" fillId="38" borderId="10" xfId="0" applyNumberFormat="1" applyFont="1" applyFill="1" applyBorder="1" applyAlignment="1">
      <alignment wrapText="1"/>
    </xf>
    <xf numFmtId="0" fontId="0" fillId="0" borderId="10" xfId="0" applyFont="1" applyBorder="1" applyAlignment="1">
      <alignment horizontal="right" wrapText="1"/>
    </xf>
    <xf numFmtId="166" fontId="14" fillId="34" borderId="10" xfId="0" applyNumberFormat="1" applyFont="1" applyFill="1" applyBorder="1" applyAlignment="1">
      <alignment wrapText="1"/>
    </xf>
    <xf numFmtId="0" fontId="1" fillId="0" borderId="0" xfId="0" applyFont="1" applyAlignment="1">
      <alignment/>
    </xf>
    <xf numFmtId="0" fontId="16" fillId="0" borderId="10" xfId="0" applyFont="1" applyBorder="1" applyAlignment="1">
      <alignment wrapText="1"/>
    </xf>
    <xf numFmtId="3" fontId="17" fillId="34" borderId="10" xfId="0" applyNumberFormat="1" applyFont="1" applyFill="1" applyBorder="1" applyAlignment="1">
      <alignment wrapText="1"/>
    </xf>
    <xf numFmtId="166" fontId="16" fillId="0" borderId="10" xfId="0" applyNumberFormat="1" applyFont="1" applyBorder="1" applyAlignment="1">
      <alignment wrapText="1"/>
    </xf>
    <xf numFmtId="0" fontId="16" fillId="0" borderId="0" xfId="0" applyFont="1" applyAlignment="1">
      <alignment/>
    </xf>
    <xf numFmtId="3" fontId="16" fillId="0" borderId="10" xfId="0" applyNumberFormat="1" applyFont="1" applyBorder="1" applyAlignment="1">
      <alignment wrapText="1"/>
    </xf>
    <xf numFmtId="44" fontId="16" fillId="0" borderId="10" xfId="44" applyFont="1" applyBorder="1" applyAlignment="1">
      <alignment/>
    </xf>
    <xf numFmtId="0" fontId="16" fillId="0" borderId="10" xfId="0" applyFont="1" applyBorder="1" applyAlignment="1">
      <alignment horizontal="justify" vertical="top" wrapText="1"/>
    </xf>
    <xf numFmtId="3" fontId="16" fillId="0" borderId="10" xfId="0" applyNumberFormat="1" applyFont="1" applyBorder="1" applyAlignment="1">
      <alignment horizontal="justify" vertical="top" wrapText="1"/>
    </xf>
    <xf numFmtId="0" fontId="16" fillId="0" borderId="0" xfId="0" applyFont="1" applyAlignment="1">
      <alignment horizontal="justify" vertical="top"/>
    </xf>
    <xf numFmtId="166" fontId="16" fillId="0" borderId="10" xfId="44" applyNumberFormat="1" applyFont="1" applyBorder="1" applyAlignment="1">
      <alignment/>
    </xf>
    <xf numFmtId="0" fontId="16" fillId="0" borderId="0" xfId="0" applyFont="1" applyBorder="1" applyAlignment="1">
      <alignment wrapText="1"/>
    </xf>
    <xf numFmtId="166" fontId="16" fillId="0" borderId="0" xfId="0" applyNumberFormat="1" applyFont="1" applyBorder="1" applyAlignment="1">
      <alignment/>
    </xf>
    <xf numFmtId="0" fontId="18" fillId="36" borderId="10" xfId="0" applyFont="1" applyFill="1" applyBorder="1" applyAlignment="1">
      <alignment horizontal="center" wrapText="1"/>
    </xf>
    <xf numFmtId="3" fontId="18" fillId="36" borderId="10" xfId="0" applyNumberFormat="1" applyFont="1" applyFill="1" applyBorder="1" applyAlignment="1">
      <alignment horizontal="center" wrapText="1"/>
    </xf>
    <xf numFmtId="0" fontId="18" fillId="36" borderId="10" xfId="0" applyFont="1" applyFill="1" applyBorder="1" applyAlignment="1">
      <alignment horizontal="center"/>
    </xf>
    <xf numFmtId="0" fontId="18" fillId="36" borderId="21" xfId="0" applyFont="1" applyFill="1" applyBorder="1" applyAlignment="1">
      <alignment horizontal="center"/>
    </xf>
    <xf numFmtId="0" fontId="1" fillId="0" borderId="0" xfId="0" applyFont="1" applyBorder="1" applyAlignment="1">
      <alignment/>
    </xf>
    <xf numFmtId="0" fontId="16" fillId="0" borderId="0" xfId="0" applyFont="1" applyBorder="1" applyAlignment="1">
      <alignment/>
    </xf>
    <xf numFmtId="0" fontId="16" fillId="0" borderId="0" xfId="0" applyFont="1" applyBorder="1" applyAlignment="1">
      <alignment horizontal="justify" vertical="top"/>
    </xf>
    <xf numFmtId="0" fontId="19" fillId="36" borderId="10" xfId="0" applyFont="1" applyFill="1" applyBorder="1" applyAlignment="1">
      <alignment wrapText="1"/>
    </xf>
    <xf numFmtId="0" fontId="19" fillId="37" borderId="10" xfId="0" applyFont="1" applyFill="1" applyBorder="1" applyAlignment="1">
      <alignment wrapText="1"/>
    </xf>
    <xf numFmtId="1" fontId="14" fillId="34" borderId="10" xfId="0" applyNumberFormat="1" applyFont="1" applyFill="1" applyBorder="1" applyAlignment="1">
      <alignment wrapText="1"/>
    </xf>
    <xf numFmtId="166" fontId="1" fillId="0" borderId="10" xfId="44" applyNumberFormat="1" applyFont="1" applyBorder="1" applyAlignment="1">
      <alignment/>
    </xf>
    <xf numFmtId="7" fontId="1" fillId="0" borderId="10" xfId="44" applyNumberFormat="1" applyFont="1" applyBorder="1" applyAlignment="1">
      <alignment/>
    </xf>
    <xf numFmtId="166" fontId="1" fillId="0" borderId="10" xfId="0" applyNumberFormat="1" applyFont="1" applyBorder="1" applyAlignment="1">
      <alignment/>
    </xf>
    <xf numFmtId="0" fontId="18" fillId="36" borderId="10" xfId="0" applyFont="1" applyFill="1" applyBorder="1" applyAlignment="1">
      <alignment wrapText="1"/>
    </xf>
    <xf numFmtId="0" fontId="0" fillId="0" borderId="10" xfId="0" applyFont="1" applyBorder="1" applyAlignment="1">
      <alignment/>
    </xf>
    <xf numFmtId="0" fontId="0" fillId="36" borderId="10" xfId="0" applyFont="1" applyFill="1" applyBorder="1" applyAlignment="1">
      <alignment horizontal="center" wrapText="1"/>
    </xf>
    <xf numFmtId="0" fontId="0" fillId="36" borderId="10" xfId="0" applyFont="1" applyFill="1" applyBorder="1" applyAlignment="1">
      <alignment horizontal="center"/>
    </xf>
    <xf numFmtId="0" fontId="1" fillId="37" borderId="10" xfId="0" applyFont="1" applyFill="1" applyBorder="1" applyAlignment="1">
      <alignment wrapText="1"/>
    </xf>
    <xf numFmtId="0" fontId="1" fillId="38" borderId="10" xfId="0" applyFont="1" applyFill="1" applyBorder="1" applyAlignment="1">
      <alignment wrapText="1"/>
    </xf>
    <xf numFmtId="0" fontId="1" fillId="38" borderId="10" xfId="0" applyFont="1" applyFill="1" applyBorder="1" applyAlignment="1">
      <alignment horizontal="center" wrapText="1"/>
    </xf>
    <xf numFmtId="7" fontId="0" fillId="0" borderId="10" xfId="44" applyNumberFormat="1" applyFont="1" applyBorder="1" applyAlignment="1">
      <alignment/>
    </xf>
    <xf numFmtId="166" fontId="0" fillId="0" borderId="10" xfId="44" applyNumberFormat="1" applyFont="1" applyBorder="1" applyAlignment="1">
      <alignment/>
    </xf>
    <xf numFmtId="1" fontId="17" fillId="34" borderId="10" xfId="0" applyNumberFormat="1" applyFont="1" applyFill="1" applyBorder="1" applyAlignment="1">
      <alignment wrapText="1"/>
    </xf>
    <xf numFmtId="166" fontId="16" fillId="0" borderId="10" xfId="0" applyNumberFormat="1" applyFont="1" applyBorder="1" applyAlignment="1">
      <alignment/>
    </xf>
    <xf numFmtId="1" fontId="16" fillId="0" borderId="10" xfId="0" applyNumberFormat="1" applyFont="1" applyBorder="1" applyAlignment="1">
      <alignment wrapText="1"/>
    </xf>
    <xf numFmtId="166" fontId="17" fillId="34" borderId="10" xfId="0" applyNumberFormat="1" applyFont="1" applyFill="1" applyBorder="1" applyAlignment="1">
      <alignment/>
    </xf>
    <xf numFmtId="0" fontId="19" fillId="36" borderId="10" xfId="0" applyFont="1" applyFill="1" applyBorder="1" applyAlignment="1">
      <alignment horizontal="center" wrapText="1"/>
    </xf>
    <xf numFmtId="0" fontId="19" fillId="36" borderId="10" xfId="0" applyFont="1" applyFill="1" applyBorder="1" applyAlignment="1">
      <alignment horizontal="center"/>
    </xf>
    <xf numFmtId="0" fontId="19" fillId="0" borderId="0" xfId="0" applyFont="1" applyAlignment="1">
      <alignment/>
    </xf>
    <xf numFmtId="166" fontId="18" fillId="36" borderId="10" xfId="0" applyNumberFormat="1" applyFont="1" applyFill="1" applyBorder="1" applyAlignment="1">
      <alignment wrapText="1"/>
    </xf>
    <xf numFmtId="166" fontId="18" fillId="0" borderId="10" xfId="0" applyNumberFormat="1" applyFont="1" applyBorder="1" applyAlignment="1">
      <alignment/>
    </xf>
    <xf numFmtId="0" fontId="18" fillId="0" borderId="0" xfId="0" applyFont="1" applyAlignment="1">
      <alignment/>
    </xf>
    <xf numFmtId="0" fontId="18" fillId="37" borderId="10" xfId="0" applyFont="1" applyFill="1" applyBorder="1" applyAlignment="1">
      <alignment wrapText="1"/>
    </xf>
    <xf numFmtId="166" fontId="18" fillId="37" borderId="10" xfId="0" applyNumberFormat="1" applyFont="1" applyFill="1" applyBorder="1" applyAlignment="1">
      <alignment wrapText="1"/>
    </xf>
    <xf numFmtId="166" fontId="18" fillId="37" borderId="10" xfId="0" applyNumberFormat="1" applyFont="1" applyFill="1" applyBorder="1" applyAlignment="1">
      <alignment/>
    </xf>
    <xf numFmtId="0" fontId="1" fillId="0" borderId="10" xfId="0" applyFont="1" applyBorder="1" applyAlignment="1">
      <alignment horizontal="right" wrapText="1"/>
    </xf>
    <xf numFmtId="0" fontId="1" fillId="0" borderId="10" xfId="0" applyFont="1" applyBorder="1" applyAlignment="1">
      <alignment wrapText="1"/>
    </xf>
    <xf numFmtId="0" fontId="20" fillId="38" borderId="10" xfId="0" applyFont="1" applyFill="1" applyBorder="1" applyAlignment="1">
      <alignment wrapText="1"/>
    </xf>
    <xf numFmtId="0" fontId="20" fillId="0" borderId="0" xfId="0" applyFont="1" applyBorder="1" applyAlignment="1">
      <alignment/>
    </xf>
    <xf numFmtId="0" fontId="20" fillId="0" borderId="0" xfId="0" applyFont="1" applyAlignment="1">
      <alignment/>
    </xf>
    <xf numFmtId="0" fontId="20" fillId="0" borderId="10" xfId="0" applyFont="1" applyBorder="1" applyAlignment="1">
      <alignment horizontal="right" wrapText="1"/>
    </xf>
    <xf numFmtId="0" fontId="20" fillId="0" borderId="10" xfId="0" applyFont="1" applyBorder="1" applyAlignment="1">
      <alignment wrapText="1"/>
    </xf>
    <xf numFmtId="166" fontId="17" fillId="34" borderId="10" xfId="0" applyNumberFormat="1" applyFont="1" applyFill="1" applyBorder="1" applyAlignment="1">
      <alignment wrapText="1"/>
    </xf>
    <xf numFmtId="7" fontId="20" fillId="0" borderId="10" xfId="44" applyNumberFormat="1" applyFont="1" applyBorder="1" applyAlignment="1">
      <alignment/>
    </xf>
    <xf numFmtId="166" fontId="20" fillId="0" borderId="10" xfId="0" applyNumberFormat="1" applyFont="1" applyBorder="1" applyAlignment="1">
      <alignment/>
    </xf>
    <xf numFmtId="166" fontId="20" fillId="0" borderId="10" xfId="44" applyNumberFormat="1" applyFont="1" applyBorder="1" applyAlignment="1">
      <alignment/>
    </xf>
    <xf numFmtId="0" fontId="0" fillId="0" borderId="22" xfId="0" applyBorder="1" applyAlignment="1">
      <alignment/>
    </xf>
    <xf numFmtId="0" fontId="19" fillId="0" borderId="0" xfId="0" applyFont="1" applyBorder="1" applyAlignment="1">
      <alignment/>
    </xf>
    <xf numFmtId="0" fontId="18" fillId="0" borderId="0" xfId="0" applyFont="1" applyBorder="1" applyAlignment="1">
      <alignment/>
    </xf>
    <xf numFmtId="44" fontId="1" fillId="38" borderId="10" xfId="44" applyFont="1" applyFill="1" applyBorder="1" applyAlignment="1">
      <alignment horizontal="center"/>
    </xf>
    <xf numFmtId="44" fontId="20" fillId="0" borderId="10" xfId="44" applyFont="1" applyBorder="1" applyAlignment="1">
      <alignment/>
    </xf>
    <xf numFmtId="0" fontId="13" fillId="0" borderId="0" xfId="0" applyFont="1" applyAlignment="1">
      <alignment/>
    </xf>
    <xf numFmtId="166" fontId="20" fillId="0" borderId="10" xfId="0" applyNumberFormat="1" applyFont="1" applyBorder="1" applyAlignment="1">
      <alignment wrapText="1"/>
    </xf>
    <xf numFmtId="44" fontId="1" fillId="0" borderId="10" xfId="44" applyFont="1" applyBorder="1" applyAlignment="1">
      <alignment/>
    </xf>
    <xf numFmtId="0" fontId="12" fillId="0" borderId="0" xfId="0" applyFont="1" applyAlignment="1">
      <alignment/>
    </xf>
    <xf numFmtId="0" fontId="0" fillId="38" borderId="10" xfId="0" applyFont="1" applyFill="1" applyBorder="1" applyAlignment="1">
      <alignment horizontal="center"/>
    </xf>
    <xf numFmtId="166" fontId="23" fillId="34" borderId="10" xfId="0" applyNumberFormat="1" applyFont="1" applyFill="1" applyBorder="1" applyAlignment="1">
      <alignment wrapText="1"/>
    </xf>
    <xf numFmtId="0" fontId="0" fillId="38" borderId="10" xfId="0" applyFont="1" applyFill="1" applyBorder="1" applyAlignment="1">
      <alignment/>
    </xf>
    <xf numFmtId="10" fontId="0" fillId="0" borderId="10" xfId="0" applyNumberFormat="1" applyFont="1" applyBorder="1" applyAlignment="1">
      <alignment/>
    </xf>
    <xf numFmtId="166" fontId="14" fillId="34" borderId="10" xfId="0" applyNumberFormat="1" applyFont="1" applyFill="1" applyBorder="1" applyAlignment="1">
      <alignment/>
    </xf>
    <xf numFmtId="0" fontId="5" fillId="0" borderId="13" xfId="0" applyFont="1" applyBorder="1" applyAlignment="1">
      <alignment wrapText="1"/>
    </xf>
    <xf numFmtId="0" fontId="13" fillId="0" borderId="0" xfId="0" applyFont="1" applyBorder="1" applyAlignment="1">
      <alignment/>
    </xf>
    <xf numFmtId="0" fontId="20" fillId="0" borderId="0" xfId="0" applyFont="1" applyBorder="1" applyAlignment="1">
      <alignment wrapText="1"/>
    </xf>
    <xf numFmtId="44" fontId="16" fillId="0" borderId="10" xfId="44" applyFont="1" applyBorder="1" applyAlignment="1">
      <alignment horizontal="justify" vertical="top"/>
    </xf>
    <xf numFmtId="7" fontId="0" fillId="0" borderId="10" xfId="44" applyNumberFormat="1" applyFont="1" applyBorder="1" applyAlignment="1">
      <alignment horizontal="right"/>
    </xf>
    <xf numFmtId="0" fontId="15" fillId="36" borderId="0" xfId="0" applyFont="1" applyFill="1" applyAlignment="1">
      <alignment horizontal="center" wrapText="1"/>
    </xf>
    <xf numFmtId="0" fontId="13" fillId="36" borderId="0" xfId="0" applyFont="1" applyFill="1" applyAlignment="1">
      <alignment horizontal="center"/>
    </xf>
    <xf numFmtId="0" fontId="21" fillId="36" borderId="0" xfId="0" applyFont="1" applyFill="1" applyAlignment="1">
      <alignment horizontal="center" wrapText="1"/>
    </xf>
    <xf numFmtId="0" fontId="22" fillId="36" borderId="0" xfId="0" applyFont="1" applyFill="1" applyAlignment="1">
      <alignment horizontal="center"/>
    </xf>
    <xf numFmtId="0" fontId="0" fillId="38" borderId="21" xfId="0" applyFont="1" applyFill="1" applyBorder="1" applyAlignment="1">
      <alignment horizontal="center" wrapText="1"/>
    </xf>
    <xf numFmtId="0" fontId="0" fillId="38" borderId="23" xfId="0" applyFont="1" applyFill="1" applyBorder="1" applyAlignment="1">
      <alignment horizontal="center" wrapText="1"/>
    </xf>
    <xf numFmtId="0" fontId="0" fillId="38" borderId="24" xfId="0" applyFont="1" applyFill="1" applyBorder="1" applyAlignment="1">
      <alignment horizontal="center" wrapText="1"/>
    </xf>
    <xf numFmtId="0" fontId="4" fillId="0" borderId="0" xfId="0" applyFont="1" applyBorder="1" applyAlignment="1">
      <alignment horizontal="center"/>
    </xf>
    <xf numFmtId="0" fontId="0" fillId="0" borderId="0" xfId="0" applyAlignment="1">
      <alignment horizontal="center"/>
    </xf>
    <xf numFmtId="0" fontId="6" fillId="0" borderId="25" xfId="0" applyFont="1" applyBorder="1" applyAlignment="1">
      <alignment horizontal="center"/>
    </xf>
    <xf numFmtId="0" fontId="6" fillId="0" borderId="22" xfId="0" applyFont="1" applyBorder="1" applyAlignment="1">
      <alignment horizontal="center"/>
    </xf>
    <xf numFmtId="0" fontId="6" fillId="0" borderId="26" xfId="0" applyFont="1" applyBorder="1" applyAlignment="1">
      <alignment horizontal="center"/>
    </xf>
    <xf numFmtId="0" fontId="11" fillId="35" borderId="13" xfId="0" applyFont="1" applyFill="1" applyBorder="1" applyAlignment="1">
      <alignment horizontal="center"/>
    </xf>
    <xf numFmtId="0" fontId="0" fillId="35" borderId="0" xfId="0"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ont>
        <b/>
        <i val="0"/>
        <color indexed="10"/>
      </font>
    </dxf>
    <dxf>
      <font>
        <b/>
        <i val="0"/>
        <color indexed="57"/>
      </font>
    </dxf>
    <dxf>
      <font>
        <b/>
        <i val="0"/>
        <color indexed="10"/>
      </font>
    </dxf>
    <dxf>
      <font>
        <b/>
        <i val="0"/>
        <color indexed="57"/>
      </font>
    </dxf>
    <dxf>
      <font>
        <b/>
        <i val="0"/>
        <color indexed="10"/>
      </font>
    </dxf>
    <dxf>
      <font>
        <b/>
        <i val="0"/>
        <color indexed="57"/>
      </font>
    </dxf>
    <dxf>
      <font>
        <b/>
        <i val="0"/>
        <color indexed="10"/>
      </font>
    </dxf>
    <dxf>
      <font>
        <b/>
        <i val="0"/>
        <color indexed="57"/>
      </font>
    </dxf>
    <dxf>
      <font>
        <b/>
        <i val="0"/>
        <color indexed="10"/>
      </font>
    </dxf>
    <dxf>
      <font>
        <b/>
        <i val="0"/>
        <color indexed="5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5</xdr:row>
      <xdr:rowOff>66675</xdr:rowOff>
    </xdr:from>
    <xdr:to>
      <xdr:col>9</xdr:col>
      <xdr:colOff>533400</xdr:colOff>
      <xdr:row>31</xdr:row>
      <xdr:rowOff>85725</xdr:rowOff>
    </xdr:to>
    <xdr:sp fLocksText="0">
      <xdr:nvSpPr>
        <xdr:cNvPr id="1" name="Text Box 8"/>
        <xdr:cNvSpPr txBox="1">
          <a:spLocks noChangeArrowheads="1"/>
        </xdr:cNvSpPr>
      </xdr:nvSpPr>
      <xdr:spPr>
        <a:xfrm>
          <a:off x="4981575" y="885825"/>
          <a:ext cx="3381375" cy="3981450"/>
        </a:xfrm>
        <a:prstGeom prst="rect">
          <a:avLst/>
        </a:prstGeom>
        <a:solidFill>
          <a:srgbClr val="CCFFCC"/>
        </a:solidFill>
        <a:ln w="317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000" b="1" i="0" u="none" baseline="0">
              <a:solidFill>
                <a:srgbClr val="000000"/>
              </a:solidFill>
              <a:latin typeface="Century Gothic"/>
              <a:ea typeface="Century Gothic"/>
              <a:cs typeface="Century Gothic"/>
            </a:rPr>
            <a:t> Basic Budget</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This workbook is designed to provide the meeting professional the ability to calculate registration revenues, based on the </a:t>
          </a:r>
          <a:r>
            <a:rPr lang="en-US" cap="none" sz="1000" b="1" i="0" u="none" baseline="0">
              <a:solidFill>
                <a:srgbClr val="000000"/>
              </a:solidFill>
              <a:latin typeface="Century Gothic"/>
              <a:ea typeface="Century Gothic"/>
              <a:cs typeface="Century Gothic"/>
            </a:rPr>
            <a:t>Break Even Analysis</a:t>
          </a:r>
          <a:r>
            <a:rPr lang="en-US" cap="none" sz="1000" b="0" i="0" u="none" baseline="0">
              <a:solidFill>
                <a:srgbClr val="000000"/>
              </a:solidFill>
              <a:latin typeface="Century Gothic"/>
              <a:ea typeface="Century Gothic"/>
              <a:cs typeface="Century Gothic"/>
            </a:rPr>
            <a:t> model.  This model is used throughout the industry, and is recognized as the method to determine registration fees when sitting for the CMP (Certified Meeting Professional) exam.
</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This is the </a:t>
          </a:r>
          <a:r>
            <a:rPr lang="en-US" cap="none" sz="1000" b="1" i="0" u="none" baseline="0">
              <a:solidFill>
                <a:srgbClr val="000000"/>
              </a:solidFill>
              <a:latin typeface="Century Gothic"/>
              <a:ea typeface="Century Gothic"/>
              <a:cs typeface="Century Gothic"/>
            </a:rPr>
            <a:t>Basic Budget</a:t>
          </a:r>
          <a:r>
            <a:rPr lang="en-US" cap="none" sz="1000" b="0" i="0" u="none" baseline="0">
              <a:solidFill>
                <a:srgbClr val="000000"/>
              </a:solidFill>
              <a:latin typeface="Century Gothic"/>
              <a:ea typeface="Century Gothic"/>
              <a:cs typeface="Century Gothic"/>
            </a:rPr>
            <a:t>, from which all calculations are derived.  The second worksheet, </a:t>
          </a:r>
          <a:r>
            <a:rPr lang="en-US" cap="none" sz="1000" b="1" i="0" u="none" baseline="0">
              <a:solidFill>
                <a:srgbClr val="000000"/>
              </a:solidFill>
              <a:latin typeface="Century Gothic"/>
              <a:ea typeface="Century Gothic"/>
              <a:cs typeface="Century Gothic"/>
            </a:rPr>
            <a:t>Break Even Analysis</a:t>
          </a:r>
          <a:r>
            <a:rPr lang="en-US" cap="none" sz="1000" b="0" i="0" u="none" baseline="0">
              <a:solidFill>
                <a:srgbClr val="000000"/>
              </a:solidFill>
              <a:latin typeface="Century Gothic"/>
              <a:ea typeface="Century Gothic"/>
              <a:cs typeface="Century Gothic"/>
            </a:rPr>
            <a:t>, will discuss how these formulas work, as well as provide information about the four budget worksheets that follow.  
</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The last worksheet, </a:t>
          </a:r>
          <a:r>
            <a:rPr lang="en-US" cap="none" sz="1000" b="1" i="0" u="none" baseline="0">
              <a:solidFill>
                <a:srgbClr val="000000"/>
              </a:solidFill>
              <a:latin typeface="Century Gothic"/>
              <a:ea typeface="Century Gothic"/>
              <a:cs typeface="Century Gothic"/>
            </a:rPr>
            <a:t>Quick Calculator</a:t>
          </a:r>
          <a:r>
            <a:rPr lang="en-US" cap="none" sz="1000" b="0" i="0" u="none" baseline="0">
              <a:solidFill>
                <a:srgbClr val="000000"/>
              </a:solidFill>
              <a:latin typeface="Century Gothic"/>
              <a:ea typeface="Century Gothic"/>
              <a:cs typeface="Century Gothic"/>
            </a:rPr>
            <a:t>, is designed to provide a quick calculation for those who know their budget numbers.
</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Notice that the key cells from each spreadsheet are highlighted, so that the planner can clearly see from where the data is taken.</a:t>
          </a:r>
        </a:p>
      </xdr:txBody>
    </xdr:sp>
    <xdr:clientData/>
  </xdr:twoCellAnchor>
  <xdr:twoCellAnchor>
    <xdr:from>
      <xdr:col>4</xdr:col>
      <xdr:colOff>276225</xdr:colOff>
      <xdr:row>32</xdr:row>
      <xdr:rowOff>142875</xdr:rowOff>
    </xdr:from>
    <xdr:to>
      <xdr:col>9</xdr:col>
      <xdr:colOff>533400</xdr:colOff>
      <xdr:row>39</xdr:row>
      <xdr:rowOff>85725</xdr:rowOff>
    </xdr:to>
    <xdr:sp>
      <xdr:nvSpPr>
        <xdr:cNvPr id="2" name="Text Box 9"/>
        <xdr:cNvSpPr txBox="1">
          <a:spLocks noChangeArrowheads="1"/>
        </xdr:cNvSpPr>
      </xdr:nvSpPr>
      <xdr:spPr>
        <a:xfrm>
          <a:off x="4991100" y="5076825"/>
          <a:ext cx="3371850" cy="1009650"/>
        </a:xfrm>
        <a:prstGeom prst="rect">
          <a:avLst/>
        </a:prstGeom>
        <a:solidFill>
          <a:srgbClr val="FFFF00"/>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80"/>
              </a:solidFill>
              <a:latin typeface="Arial"/>
              <a:ea typeface="Arial"/>
              <a:cs typeface="Arial"/>
            </a:rPr>
            <a:t>Critical budget information on each worksheet is identified with text formatting similar to this text box.  Blue text, yellow background and bold are used to indicate the formula components that need to be used.</a:t>
          </a:r>
        </a:p>
      </xdr:txBody>
    </xdr:sp>
    <xdr:clientData/>
  </xdr:twoCellAnchor>
  <xdr:twoCellAnchor>
    <xdr:from>
      <xdr:col>4</xdr:col>
      <xdr:colOff>57150</xdr:colOff>
      <xdr:row>26</xdr:row>
      <xdr:rowOff>76200</xdr:rowOff>
    </xdr:from>
    <xdr:to>
      <xdr:col>4</xdr:col>
      <xdr:colOff>447675</xdr:colOff>
      <xdr:row>32</xdr:row>
      <xdr:rowOff>142875</xdr:rowOff>
    </xdr:to>
    <xdr:sp>
      <xdr:nvSpPr>
        <xdr:cNvPr id="3" name="Line 10"/>
        <xdr:cNvSpPr>
          <a:spLocks/>
        </xdr:cNvSpPr>
      </xdr:nvSpPr>
      <xdr:spPr>
        <a:xfrm flipH="1" flipV="1">
          <a:off x="4772025" y="4095750"/>
          <a:ext cx="390525" cy="981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495300</xdr:colOff>
      <xdr:row>39</xdr:row>
      <xdr:rowOff>66675</xdr:rowOff>
    </xdr:from>
    <xdr:to>
      <xdr:col>6</xdr:col>
      <xdr:colOff>504825</xdr:colOff>
      <xdr:row>42</xdr:row>
      <xdr:rowOff>76200</xdr:rowOff>
    </xdr:to>
    <xdr:sp>
      <xdr:nvSpPr>
        <xdr:cNvPr id="4" name="Line 13"/>
        <xdr:cNvSpPr>
          <a:spLocks/>
        </xdr:cNvSpPr>
      </xdr:nvSpPr>
      <xdr:spPr>
        <a:xfrm flipH="1">
          <a:off x="6429375" y="6067425"/>
          <a:ext cx="952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42</xdr:row>
      <xdr:rowOff>76200</xdr:rowOff>
    </xdr:from>
    <xdr:to>
      <xdr:col>6</xdr:col>
      <xdr:colOff>495300</xdr:colOff>
      <xdr:row>42</xdr:row>
      <xdr:rowOff>76200</xdr:rowOff>
    </xdr:to>
    <xdr:sp>
      <xdr:nvSpPr>
        <xdr:cNvPr id="5" name="Line 14"/>
        <xdr:cNvSpPr>
          <a:spLocks/>
        </xdr:cNvSpPr>
      </xdr:nvSpPr>
      <xdr:spPr>
        <a:xfrm flipH="1" flipV="1">
          <a:off x="3676650" y="6534150"/>
          <a:ext cx="2752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2</xdr:row>
      <xdr:rowOff>57150</xdr:rowOff>
    </xdr:from>
    <xdr:to>
      <xdr:col>3</xdr:col>
      <xdr:colOff>295275</xdr:colOff>
      <xdr:row>26</xdr:row>
      <xdr:rowOff>57150</xdr:rowOff>
    </xdr:to>
    <xdr:sp>
      <xdr:nvSpPr>
        <xdr:cNvPr id="6" name="Line 17"/>
        <xdr:cNvSpPr>
          <a:spLocks/>
        </xdr:cNvSpPr>
      </xdr:nvSpPr>
      <xdr:spPr>
        <a:xfrm flipH="1" flipV="1">
          <a:off x="2590800" y="419100"/>
          <a:ext cx="1323975" cy="3657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0</xdr:colOff>
      <xdr:row>50</xdr:row>
      <xdr:rowOff>0</xdr:rowOff>
    </xdr:from>
    <xdr:to>
      <xdr:col>8</xdr:col>
      <xdr:colOff>352425</xdr:colOff>
      <xdr:row>52</xdr:row>
      <xdr:rowOff>66675</xdr:rowOff>
    </xdr:to>
    <xdr:pic>
      <xdr:nvPicPr>
        <xdr:cNvPr id="7" name="Picture 1"/>
        <xdr:cNvPicPr preferRelativeResize="1">
          <a:picLocks noChangeAspect="1"/>
        </xdr:cNvPicPr>
      </xdr:nvPicPr>
      <xdr:blipFill>
        <a:blip r:embed="rId1"/>
        <a:stretch>
          <a:fillRect/>
        </a:stretch>
      </xdr:blipFill>
      <xdr:spPr>
        <a:xfrm>
          <a:off x="5324475" y="7981950"/>
          <a:ext cx="2247900" cy="523875"/>
        </a:xfrm>
        <a:prstGeom prst="rect">
          <a:avLst/>
        </a:prstGeom>
        <a:noFill/>
        <a:ln w="9525" cmpd="sng">
          <a:noFill/>
        </a:ln>
      </xdr:spPr>
    </xdr:pic>
    <xdr:clientData/>
  </xdr:twoCellAnchor>
  <xdr:twoCellAnchor editAs="oneCell">
    <xdr:from>
      <xdr:col>4</xdr:col>
      <xdr:colOff>323850</xdr:colOff>
      <xdr:row>0</xdr:row>
      <xdr:rowOff>0</xdr:rowOff>
    </xdr:from>
    <xdr:to>
      <xdr:col>9</xdr:col>
      <xdr:colOff>523875</xdr:colOff>
      <xdr:row>4</xdr:row>
      <xdr:rowOff>95250</xdr:rowOff>
    </xdr:to>
    <xdr:pic>
      <xdr:nvPicPr>
        <xdr:cNvPr id="8" name="Picture 11"/>
        <xdr:cNvPicPr preferRelativeResize="1">
          <a:picLocks noChangeAspect="1"/>
        </xdr:cNvPicPr>
      </xdr:nvPicPr>
      <xdr:blipFill>
        <a:blip r:embed="rId2"/>
        <a:stretch>
          <a:fillRect/>
        </a:stretch>
      </xdr:blipFill>
      <xdr:spPr>
        <a:xfrm>
          <a:off x="5038725" y="0"/>
          <a:ext cx="3314700"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13</xdr:row>
      <xdr:rowOff>104775</xdr:rowOff>
    </xdr:from>
    <xdr:to>
      <xdr:col>0</xdr:col>
      <xdr:colOff>6686550</xdr:colOff>
      <xdr:row>17</xdr:row>
      <xdr:rowOff>76200</xdr:rowOff>
    </xdr:to>
    <xdr:sp>
      <xdr:nvSpPr>
        <xdr:cNvPr id="1" name="Text Box 1025"/>
        <xdr:cNvSpPr txBox="1">
          <a:spLocks noChangeArrowheads="1"/>
        </xdr:cNvSpPr>
      </xdr:nvSpPr>
      <xdr:spPr>
        <a:xfrm>
          <a:off x="714375" y="3419475"/>
          <a:ext cx="5972175" cy="666750"/>
        </a:xfrm>
        <a:prstGeom prst="rect">
          <a:avLst/>
        </a:prstGeom>
        <a:solidFill>
          <a:srgbClr val="CCFFCC"/>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                                  Total Fixed Expenses
</a:t>
          </a:r>
          <a:r>
            <a:rPr lang="en-US" cap="none" sz="1400" b="0" i="0" u="none" baseline="0">
              <a:solidFill>
                <a:srgbClr val="000000"/>
              </a:solidFill>
              <a:latin typeface="Arial"/>
              <a:ea typeface="Arial"/>
              <a:cs typeface="Arial"/>
            </a:rPr>
            <a:t>Break Even Price = --------------------------------  + Variable Costs
</a:t>
          </a:r>
          <a:r>
            <a:rPr lang="en-US" cap="none" sz="1400" b="0" i="0" u="none" baseline="0">
              <a:solidFill>
                <a:srgbClr val="000000"/>
              </a:solidFill>
              <a:latin typeface="Arial"/>
              <a:ea typeface="Arial"/>
              <a:cs typeface="Arial"/>
            </a:rPr>
            <a:t>                                   Number of Attendees
</a:t>
          </a:r>
        </a:p>
      </xdr:txBody>
    </xdr:sp>
    <xdr:clientData/>
  </xdr:twoCellAnchor>
  <xdr:twoCellAnchor>
    <xdr:from>
      <xdr:col>0</xdr:col>
      <xdr:colOff>4772025</xdr:colOff>
      <xdr:row>21</xdr:row>
      <xdr:rowOff>123825</xdr:rowOff>
    </xdr:from>
    <xdr:to>
      <xdr:col>0</xdr:col>
      <xdr:colOff>8582025</xdr:colOff>
      <xdr:row>27</xdr:row>
      <xdr:rowOff>0</xdr:rowOff>
    </xdr:to>
    <xdr:sp>
      <xdr:nvSpPr>
        <xdr:cNvPr id="2" name="Text Box 1026"/>
        <xdr:cNvSpPr txBox="1">
          <a:spLocks noChangeArrowheads="1"/>
        </xdr:cNvSpPr>
      </xdr:nvSpPr>
      <xdr:spPr>
        <a:xfrm>
          <a:off x="4772025" y="5686425"/>
          <a:ext cx="3810000" cy="1123950"/>
        </a:xfrm>
        <a:prstGeom prst="rect">
          <a:avLst/>
        </a:prstGeom>
        <a:solidFill>
          <a:srgbClr val="A6CAF0"/>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Additional Tool - QuickCalc Worksheet - This sheet provides a quick calculation method for determining the appropriate revenue point.  Just enter the numbers, and see your target registration fee.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6</xdr:row>
      <xdr:rowOff>9525</xdr:rowOff>
    </xdr:from>
    <xdr:to>
      <xdr:col>9</xdr:col>
      <xdr:colOff>381000</xdr:colOff>
      <xdr:row>18</xdr:row>
      <xdr:rowOff>0</xdr:rowOff>
    </xdr:to>
    <xdr:sp>
      <xdr:nvSpPr>
        <xdr:cNvPr id="1" name="Text Box 1"/>
        <xdr:cNvSpPr txBox="1">
          <a:spLocks noChangeArrowheads="1"/>
        </xdr:cNvSpPr>
      </xdr:nvSpPr>
      <xdr:spPr>
        <a:xfrm>
          <a:off x="4895850" y="981075"/>
          <a:ext cx="3248025" cy="1819275"/>
        </a:xfrm>
        <a:prstGeom prst="rect">
          <a:avLst/>
        </a:prstGeom>
        <a:solidFill>
          <a:srgbClr val="CCFFCC"/>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                 Registration Fee Only</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No other sources of revenue (e.g. exhibit fees, sponsorship) are added to the budget. The three elements for this budget are: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Total Fixed Expenses  - $162,800
</a:t>
          </a:r>
          <a:r>
            <a:rPr lang="en-US" cap="none" sz="1200" b="0" i="0" u="none" baseline="0">
              <a:solidFill>
                <a:srgbClr val="000000"/>
              </a:solidFill>
              <a:latin typeface="Arial"/>
              <a:ea typeface="Arial"/>
              <a:cs typeface="Arial"/>
            </a:rPr>
            <a:t>Number of Attendees   -   800
</a:t>
          </a:r>
          <a:r>
            <a:rPr lang="en-US" cap="none" sz="1200" b="0" i="0" u="none" baseline="0">
              <a:solidFill>
                <a:srgbClr val="000000"/>
              </a:solidFill>
              <a:latin typeface="Arial"/>
              <a:ea typeface="Arial"/>
              <a:cs typeface="Arial"/>
            </a:rPr>
            <a:t>Total Variable Cost/Pp - $425
</a:t>
          </a:r>
          <a:r>
            <a:rPr lang="en-US" cap="none" sz="1200" b="0" i="0" u="none" baseline="0">
              <a:solidFill>
                <a:srgbClr val="000000"/>
              </a:solidFill>
              <a:latin typeface="Arial"/>
              <a:ea typeface="Arial"/>
              <a:cs typeface="Arial"/>
            </a:rPr>
            <a:t>  </a:t>
          </a:r>
        </a:p>
      </xdr:txBody>
    </xdr:sp>
    <xdr:clientData/>
  </xdr:twoCellAnchor>
  <xdr:twoCellAnchor>
    <xdr:from>
      <xdr:col>4</xdr:col>
      <xdr:colOff>190500</xdr:colOff>
      <xdr:row>19</xdr:row>
      <xdr:rowOff>104775</xdr:rowOff>
    </xdr:from>
    <xdr:to>
      <xdr:col>9</xdr:col>
      <xdr:colOff>438150</xdr:colOff>
      <xdr:row>26</xdr:row>
      <xdr:rowOff>0</xdr:rowOff>
    </xdr:to>
    <xdr:sp>
      <xdr:nvSpPr>
        <xdr:cNvPr id="2" name="Text Box 3"/>
        <xdr:cNvSpPr txBox="1">
          <a:spLocks noChangeArrowheads="1"/>
        </xdr:cNvSpPr>
      </xdr:nvSpPr>
      <xdr:spPr>
        <a:xfrm>
          <a:off x="4905375" y="3057525"/>
          <a:ext cx="3295650" cy="962025"/>
        </a:xfrm>
        <a:prstGeom prst="rect">
          <a:avLst/>
        </a:prstGeom>
        <a:solidFill>
          <a:srgbClr val="E3E3E3"/>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00"/>
              </a:solidFill>
              <a:latin typeface="Arial"/>
              <a:ea typeface="Arial"/>
              <a:cs typeface="Arial"/>
            </a:rPr>
            <a:t>                    The Formula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Total Fixed Expenses
</a:t>
          </a:r>
          <a:r>
            <a:rPr lang="en-US" cap="none" sz="1000" b="0" i="0" u="none" baseline="0">
              <a:solidFill>
                <a:srgbClr val="000000"/>
              </a:solidFill>
              <a:latin typeface="Arial"/>
              <a:ea typeface="Arial"/>
              <a:cs typeface="Arial"/>
            </a:rPr>
            <a:t>Break Even Price = ------------------------------+ Variable Costs
</a:t>
          </a:r>
          <a:r>
            <a:rPr lang="en-US" cap="none" sz="1000" b="0" i="0" u="none" baseline="0">
              <a:solidFill>
                <a:srgbClr val="000000"/>
              </a:solidFill>
              <a:latin typeface="Arial"/>
              <a:ea typeface="Arial"/>
              <a:cs typeface="Arial"/>
            </a:rPr>
            <a:t>                              Number of Attendees</a:t>
          </a:r>
          <a:r>
            <a:rPr lang="en-US" cap="none" sz="1200" b="0" i="0" u="none" baseline="0">
              <a:solidFill>
                <a:srgbClr val="000000"/>
              </a:solidFill>
              <a:latin typeface="Arial"/>
              <a:ea typeface="Arial"/>
              <a:cs typeface="Arial"/>
            </a:rPr>
            <a:t>
</a:t>
          </a:r>
        </a:p>
      </xdr:txBody>
    </xdr:sp>
    <xdr:clientData/>
  </xdr:twoCellAnchor>
  <xdr:twoCellAnchor>
    <xdr:from>
      <xdr:col>4</xdr:col>
      <xdr:colOff>190500</xdr:colOff>
      <xdr:row>28</xdr:row>
      <xdr:rowOff>57150</xdr:rowOff>
    </xdr:from>
    <xdr:to>
      <xdr:col>9</xdr:col>
      <xdr:colOff>457200</xdr:colOff>
      <xdr:row>32</xdr:row>
      <xdr:rowOff>76200</xdr:rowOff>
    </xdr:to>
    <xdr:sp>
      <xdr:nvSpPr>
        <xdr:cNvPr id="3" name="Text Box 4"/>
        <xdr:cNvSpPr txBox="1">
          <a:spLocks noChangeArrowheads="1"/>
        </xdr:cNvSpPr>
      </xdr:nvSpPr>
      <xdr:spPr>
        <a:xfrm>
          <a:off x="4905375" y="4381500"/>
          <a:ext cx="3314700" cy="628650"/>
        </a:xfrm>
        <a:prstGeom prst="rect">
          <a:avLst/>
        </a:prstGeom>
        <a:solidFill>
          <a:srgbClr val="CCFFCC"/>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                                  $162,800
</a:t>
          </a:r>
          <a:r>
            <a:rPr lang="en-US" cap="none" sz="1200" b="0" i="0" u="none" baseline="0">
              <a:solidFill>
                <a:srgbClr val="000000"/>
              </a:solidFill>
              <a:latin typeface="Arial"/>
              <a:ea typeface="Arial"/>
              <a:cs typeface="Arial"/>
            </a:rPr>
            <a:t>B.E.P.               = --------------------------------+ $425
</a:t>
          </a:r>
          <a:r>
            <a:rPr lang="en-US" cap="none" sz="1200" b="0" i="0" u="none" baseline="0">
              <a:solidFill>
                <a:srgbClr val="000000"/>
              </a:solidFill>
              <a:latin typeface="Arial"/>
              <a:ea typeface="Arial"/>
              <a:cs typeface="Arial"/>
            </a:rPr>
            <a:t>                                       800
</a:t>
          </a:r>
        </a:p>
      </xdr:txBody>
    </xdr:sp>
    <xdr:clientData/>
  </xdr:twoCellAnchor>
  <xdr:twoCellAnchor>
    <xdr:from>
      <xdr:col>4</xdr:col>
      <xdr:colOff>190500</xdr:colOff>
      <xdr:row>34</xdr:row>
      <xdr:rowOff>114300</xdr:rowOff>
    </xdr:from>
    <xdr:to>
      <xdr:col>9</xdr:col>
      <xdr:colOff>457200</xdr:colOff>
      <xdr:row>42</xdr:row>
      <xdr:rowOff>0</xdr:rowOff>
    </xdr:to>
    <xdr:sp>
      <xdr:nvSpPr>
        <xdr:cNvPr id="4" name="Text Box 5"/>
        <xdr:cNvSpPr txBox="1">
          <a:spLocks noChangeArrowheads="1"/>
        </xdr:cNvSpPr>
      </xdr:nvSpPr>
      <xdr:spPr>
        <a:xfrm>
          <a:off x="4905375" y="5353050"/>
          <a:ext cx="3314700" cy="1152525"/>
        </a:xfrm>
        <a:prstGeom prst="rect">
          <a:avLst/>
        </a:prstGeom>
        <a:solidFill>
          <a:srgbClr val="E3E3E3"/>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Break Even Price = $628.50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Enter this amount into cell C4 (Registration Fee).  It will completely balance the Profit Loss cell (D48).</a:t>
          </a:r>
        </a:p>
      </xdr:txBody>
    </xdr:sp>
    <xdr:clientData/>
  </xdr:twoCellAnchor>
  <xdr:twoCellAnchor editAs="oneCell">
    <xdr:from>
      <xdr:col>4</xdr:col>
      <xdr:colOff>209550</xdr:colOff>
      <xdr:row>0</xdr:row>
      <xdr:rowOff>133350</xdr:rowOff>
    </xdr:from>
    <xdr:to>
      <xdr:col>9</xdr:col>
      <xdr:colOff>476250</xdr:colOff>
      <xdr:row>5</xdr:row>
      <xdr:rowOff>76200</xdr:rowOff>
    </xdr:to>
    <xdr:pic>
      <xdr:nvPicPr>
        <xdr:cNvPr id="5" name="Picture 2"/>
        <xdr:cNvPicPr preferRelativeResize="1">
          <a:picLocks noChangeAspect="1"/>
        </xdr:cNvPicPr>
      </xdr:nvPicPr>
      <xdr:blipFill>
        <a:blip r:embed="rId1"/>
        <a:stretch>
          <a:fillRect/>
        </a:stretch>
      </xdr:blipFill>
      <xdr:spPr>
        <a:xfrm>
          <a:off x="4924425" y="133350"/>
          <a:ext cx="3314700"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5</xdr:row>
      <xdr:rowOff>0</xdr:rowOff>
    </xdr:from>
    <xdr:to>
      <xdr:col>9</xdr:col>
      <xdr:colOff>390525</xdr:colOff>
      <xdr:row>22</xdr:row>
      <xdr:rowOff>47625</xdr:rowOff>
    </xdr:to>
    <xdr:sp>
      <xdr:nvSpPr>
        <xdr:cNvPr id="1" name="Text Box 1"/>
        <xdr:cNvSpPr txBox="1">
          <a:spLocks noChangeArrowheads="1"/>
        </xdr:cNvSpPr>
      </xdr:nvSpPr>
      <xdr:spPr>
        <a:xfrm>
          <a:off x="4905375" y="819150"/>
          <a:ext cx="3248025" cy="2638425"/>
        </a:xfrm>
        <a:prstGeom prst="rect">
          <a:avLst/>
        </a:prstGeom>
        <a:solidFill>
          <a:srgbClr val="CCFFCC"/>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                 Extra Revenue Model</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a:t>
          </a:r>
          <a:r>
            <a:rPr lang="en-US" cap="none" sz="1000" b="0" i="0" u="none" baseline="0">
              <a:solidFill>
                <a:srgbClr val="000000"/>
              </a:solidFill>
              <a:latin typeface="Arial"/>
              <a:ea typeface="Arial"/>
              <a:cs typeface="Arial"/>
            </a:rPr>
            <a:t>n this variation, the planner needs to integrate anticipated sponsorship revenue and exhibit square footage revenue in order to establish the registration fee.  One more component is required in this calculation, the total additional revenue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Total Fixed Expenses (TFE)       - $162,800
</a:t>
          </a:r>
          <a:r>
            <a:rPr lang="en-US" cap="none" sz="1000" b="0" i="0" u="none" baseline="0">
              <a:solidFill>
                <a:srgbClr val="000000"/>
              </a:solidFill>
              <a:latin typeface="Arial"/>
              <a:ea typeface="Arial"/>
              <a:cs typeface="Arial"/>
            </a:rPr>
            <a:t>Number of Attendees                   -   800
</a:t>
          </a:r>
          <a:r>
            <a:rPr lang="en-US" cap="none" sz="1000" b="0" i="0" u="none" baseline="0">
              <a:solidFill>
                <a:srgbClr val="000000"/>
              </a:solidFill>
              <a:latin typeface="Arial"/>
              <a:ea typeface="Arial"/>
              <a:cs typeface="Arial"/>
            </a:rPr>
            <a:t>Total Variable Cost/Pp                - $425
</a:t>
          </a:r>
          <a:r>
            <a:rPr lang="en-US" cap="none" sz="1000" b="0" i="0" u="none" baseline="0">
              <a:solidFill>
                <a:srgbClr val="000000"/>
              </a:solidFill>
              <a:latin typeface="Arial"/>
              <a:ea typeface="Arial"/>
              <a:cs typeface="Arial"/>
            </a:rPr>
            <a:t>Total Additional Revenue (TAR) - $200,000</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a:t>
          </a:r>
          <a:r>
            <a:rPr lang="en-US" cap="none" sz="1000" b="0" i="0" u="none" baseline="0">
              <a:solidFill>
                <a:srgbClr val="000000"/>
              </a:solidFill>
              <a:latin typeface="Arial"/>
              <a:ea typeface="Arial"/>
              <a:cs typeface="Arial"/>
            </a:rPr>
            <a:t>n order to make this work, the planner must subtract the total additional revenue from the Total Fixed Expenses.  This may result in a negative number in the numerator, which is OK.
</a:t>
          </a:r>
          <a:r>
            <a:rPr lang="en-US" cap="none" sz="1000" b="0" i="0" u="none" baseline="0">
              <a:solidFill>
                <a:srgbClr val="000000"/>
              </a:solidFill>
              <a:latin typeface="Arial"/>
              <a:ea typeface="Arial"/>
              <a:cs typeface="Arial"/>
            </a:rPr>
            <a:t>  </a:t>
          </a:r>
        </a:p>
      </xdr:txBody>
    </xdr:sp>
    <xdr:clientData/>
  </xdr:twoCellAnchor>
  <xdr:twoCellAnchor>
    <xdr:from>
      <xdr:col>4</xdr:col>
      <xdr:colOff>190500</xdr:colOff>
      <xdr:row>23</xdr:row>
      <xdr:rowOff>76200</xdr:rowOff>
    </xdr:from>
    <xdr:to>
      <xdr:col>9</xdr:col>
      <xdr:colOff>428625</xdr:colOff>
      <xdr:row>27</xdr:row>
      <xdr:rowOff>28575</xdr:rowOff>
    </xdr:to>
    <xdr:sp>
      <xdr:nvSpPr>
        <xdr:cNvPr id="2" name="Text Box 2"/>
        <xdr:cNvSpPr txBox="1">
          <a:spLocks noChangeArrowheads="1"/>
        </xdr:cNvSpPr>
      </xdr:nvSpPr>
      <xdr:spPr>
        <a:xfrm>
          <a:off x="4905375" y="3638550"/>
          <a:ext cx="3286125" cy="552450"/>
        </a:xfrm>
        <a:prstGeom prst="rect">
          <a:avLst/>
        </a:prstGeom>
        <a:solidFill>
          <a:srgbClr val="E3E3E3"/>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TFE - TAR
</a:t>
          </a:r>
          <a:r>
            <a:rPr lang="en-US" cap="none" sz="1000" b="0" i="0" u="none" baseline="0">
              <a:solidFill>
                <a:srgbClr val="000000"/>
              </a:solidFill>
              <a:latin typeface="Arial"/>
              <a:ea typeface="Arial"/>
              <a:cs typeface="Arial"/>
            </a:rPr>
            <a:t>Break Even Price = ------------------------------+ Variable Costs
</a:t>
          </a:r>
          <a:r>
            <a:rPr lang="en-US" cap="none" sz="1000" b="0" i="0" u="none" baseline="0">
              <a:solidFill>
                <a:srgbClr val="000000"/>
              </a:solidFill>
              <a:latin typeface="Arial"/>
              <a:ea typeface="Arial"/>
              <a:cs typeface="Arial"/>
            </a:rPr>
            <a:t>                              Number of Attendees
</a:t>
          </a:r>
        </a:p>
      </xdr:txBody>
    </xdr:sp>
    <xdr:clientData/>
  </xdr:twoCellAnchor>
  <xdr:twoCellAnchor>
    <xdr:from>
      <xdr:col>4</xdr:col>
      <xdr:colOff>200025</xdr:colOff>
      <xdr:row>28</xdr:row>
      <xdr:rowOff>28575</xdr:rowOff>
    </xdr:from>
    <xdr:to>
      <xdr:col>9</xdr:col>
      <xdr:colOff>466725</xdr:colOff>
      <xdr:row>38</xdr:row>
      <xdr:rowOff>28575</xdr:rowOff>
    </xdr:to>
    <xdr:sp>
      <xdr:nvSpPr>
        <xdr:cNvPr id="3" name="Text Box 3"/>
        <xdr:cNvSpPr txBox="1">
          <a:spLocks noChangeArrowheads="1"/>
        </xdr:cNvSpPr>
      </xdr:nvSpPr>
      <xdr:spPr>
        <a:xfrm>
          <a:off x="4914900" y="4333875"/>
          <a:ext cx="3314700" cy="1524000"/>
        </a:xfrm>
        <a:prstGeom prst="rect">
          <a:avLst/>
        </a:prstGeom>
        <a:solidFill>
          <a:srgbClr val="CCFFCC"/>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$162,800 - $200,000
</a:t>
          </a:r>
          <a:r>
            <a:rPr lang="en-US" cap="none" sz="1000" b="0" i="0" u="none" baseline="0">
              <a:solidFill>
                <a:srgbClr val="000000"/>
              </a:solidFill>
              <a:latin typeface="Arial"/>
              <a:ea typeface="Arial"/>
              <a:cs typeface="Arial"/>
            </a:rPr>
            <a:t>B.E.P.               = --------------------------------+ $425
</a:t>
          </a:r>
          <a:r>
            <a:rPr lang="en-US" cap="none" sz="1000" b="0" i="0" u="none" baseline="0">
              <a:solidFill>
                <a:srgbClr val="000000"/>
              </a:solidFill>
              <a:latin typeface="Arial"/>
              <a:ea typeface="Arial"/>
              <a:cs typeface="Arial"/>
            </a:rPr>
            <a:t>                                       800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B.E.P.               =         -$37,200
</a:t>
          </a:r>
          <a:r>
            <a:rPr lang="en-US" cap="none" sz="1000" b="0" i="0" u="none" baseline="0">
              <a:solidFill>
                <a:srgbClr val="000000"/>
              </a:solidFill>
              <a:latin typeface="Arial"/>
              <a:ea typeface="Arial"/>
              <a:cs typeface="Arial"/>
            </a:rPr>
            <a:t>                           --------------------------------- +$425
</a:t>
          </a:r>
          <a:r>
            <a:rPr lang="en-US" cap="none" sz="1000" b="0" i="0" u="none" baseline="0">
              <a:solidFill>
                <a:srgbClr val="000000"/>
              </a:solidFill>
              <a:latin typeface="Arial"/>
              <a:ea typeface="Arial"/>
              <a:cs typeface="Arial"/>
            </a:rPr>
            <a:t>                                       800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B.E.P.               =        -$46.50 + $425</a:t>
          </a:r>
        </a:p>
      </xdr:txBody>
    </xdr:sp>
    <xdr:clientData/>
  </xdr:twoCellAnchor>
  <xdr:twoCellAnchor>
    <xdr:from>
      <xdr:col>4</xdr:col>
      <xdr:colOff>209550</xdr:colOff>
      <xdr:row>39</xdr:row>
      <xdr:rowOff>0</xdr:rowOff>
    </xdr:from>
    <xdr:to>
      <xdr:col>9</xdr:col>
      <xdr:colOff>476250</xdr:colOff>
      <xdr:row>46</xdr:row>
      <xdr:rowOff>0</xdr:rowOff>
    </xdr:to>
    <xdr:sp>
      <xdr:nvSpPr>
        <xdr:cNvPr id="4" name="Text Box 4"/>
        <xdr:cNvSpPr txBox="1">
          <a:spLocks noChangeArrowheads="1"/>
        </xdr:cNvSpPr>
      </xdr:nvSpPr>
      <xdr:spPr>
        <a:xfrm>
          <a:off x="4924425" y="5981700"/>
          <a:ext cx="3314700" cy="1066800"/>
        </a:xfrm>
        <a:prstGeom prst="rect">
          <a:avLst/>
        </a:prstGeom>
        <a:solidFill>
          <a:srgbClr val="E3E3E3"/>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Break Even Price = $378.50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that in this budget there are 2 lines of additional revenue (exhibit square feet and sponsorship).  Any/all additional revenues must be tallied here in order to allow this formula to work properly.</a:t>
          </a:r>
        </a:p>
      </xdr:txBody>
    </xdr:sp>
    <xdr:clientData/>
  </xdr:twoCellAnchor>
  <xdr:twoCellAnchor editAs="oneCell">
    <xdr:from>
      <xdr:col>4</xdr:col>
      <xdr:colOff>209550</xdr:colOff>
      <xdr:row>0</xdr:row>
      <xdr:rowOff>0</xdr:rowOff>
    </xdr:from>
    <xdr:to>
      <xdr:col>9</xdr:col>
      <xdr:colOff>476250</xdr:colOff>
      <xdr:row>4</xdr:row>
      <xdr:rowOff>95250</xdr:rowOff>
    </xdr:to>
    <xdr:pic>
      <xdr:nvPicPr>
        <xdr:cNvPr id="5" name="Picture 7"/>
        <xdr:cNvPicPr preferRelativeResize="1">
          <a:picLocks noChangeAspect="1"/>
        </xdr:cNvPicPr>
      </xdr:nvPicPr>
      <xdr:blipFill>
        <a:blip r:embed="rId1"/>
        <a:stretch>
          <a:fillRect/>
        </a:stretch>
      </xdr:blipFill>
      <xdr:spPr>
        <a:xfrm>
          <a:off x="4924425" y="0"/>
          <a:ext cx="3314700" cy="762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5</xdr:row>
      <xdr:rowOff>66675</xdr:rowOff>
    </xdr:from>
    <xdr:to>
      <xdr:col>9</xdr:col>
      <xdr:colOff>371475</xdr:colOff>
      <xdr:row>21</xdr:row>
      <xdr:rowOff>0</xdr:rowOff>
    </xdr:to>
    <xdr:sp>
      <xdr:nvSpPr>
        <xdr:cNvPr id="1" name="Text Box 1"/>
        <xdr:cNvSpPr txBox="1">
          <a:spLocks noChangeArrowheads="1"/>
        </xdr:cNvSpPr>
      </xdr:nvSpPr>
      <xdr:spPr>
        <a:xfrm>
          <a:off x="4886325" y="876300"/>
          <a:ext cx="3248025" cy="2352675"/>
        </a:xfrm>
        <a:prstGeom prst="rect">
          <a:avLst/>
        </a:prstGeom>
        <a:solidFill>
          <a:srgbClr val="CCFFCC"/>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                  Profit Margin Model</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addition to the TAR from the previous example, this budget requires a profit to be made from the meeting.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Total Fixed Expenses (TFE)       - $162,800
</a:t>
          </a:r>
          <a:r>
            <a:rPr lang="en-US" cap="none" sz="1000" b="0" i="0" u="none" baseline="0">
              <a:solidFill>
                <a:srgbClr val="000000"/>
              </a:solidFill>
              <a:latin typeface="Arial"/>
              <a:ea typeface="Arial"/>
              <a:cs typeface="Arial"/>
            </a:rPr>
            <a:t>Number of Attendees                   -   800
</a:t>
          </a:r>
          <a:r>
            <a:rPr lang="en-US" cap="none" sz="1000" b="0" i="0" u="none" baseline="0">
              <a:solidFill>
                <a:srgbClr val="000000"/>
              </a:solidFill>
              <a:latin typeface="Arial"/>
              <a:ea typeface="Arial"/>
              <a:cs typeface="Arial"/>
            </a:rPr>
            <a:t>Total Variable Cost/Pp                - $425
</a:t>
          </a:r>
          <a:r>
            <a:rPr lang="en-US" cap="none" sz="1000" b="0" i="0" u="none" baseline="0">
              <a:solidFill>
                <a:srgbClr val="000000"/>
              </a:solidFill>
              <a:latin typeface="Arial"/>
              <a:ea typeface="Arial"/>
              <a:cs typeface="Arial"/>
            </a:rPr>
            <a:t>Total Additional Revenue (TAR) - $200,000
</a:t>
          </a:r>
          <a:r>
            <a:rPr lang="en-US" cap="none" sz="1000" b="0" i="0" u="none" baseline="0">
              <a:solidFill>
                <a:srgbClr val="000000"/>
              </a:solidFill>
              <a:latin typeface="Arial"/>
              <a:ea typeface="Arial"/>
              <a:cs typeface="Arial"/>
            </a:rPr>
            <a:t>Desired Profit (Prof)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order to make this work, once again the planner must factor in this information as part of the TFE-TAR numerator.  
</a:t>
          </a:r>
          <a:r>
            <a:rPr lang="en-US" cap="none" sz="1000" b="0" i="0" u="none" baseline="0">
              <a:solidFill>
                <a:srgbClr val="000000"/>
              </a:solidFill>
              <a:latin typeface="Arial"/>
              <a:ea typeface="Arial"/>
              <a:cs typeface="Arial"/>
            </a:rPr>
            <a:t>  </a:t>
          </a:r>
        </a:p>
      </xdr:txBody>
    </xdr:sp>
    <xdr:clientData/>
  </xdr:twoCellAnchor>
  <xdr:twoCellAnchor>
    <xdr:from>
      <xdr:col>4</xdr:col>
      <xdr:colOff>123825</xdr:colOff>
      <xdr:row>22</xdr:row>
      <xdr:rowOff>38100</xdr:rowOff>
    </xdr:from>
    <xdr:to>
      <xdr:col>9</xdr:col>
      <xdr:colOff>361950</xdr:colOff>
      <xdr:row>26</xdr:row>
      <xdr:rowOff>19050</xdr:rowOff>
    </xdr:to>
    <xdr:sp>
      <xdr:nvSpPr>
        <xdr:cNvPr id="2" name="Text Box 2"/>
        <xdr:cNvSpPr txBox="1">
          <a:spLocks noChangeArrowheads="1"/>
        </xdr:cNvSpPr>
      </xdr:nvSpPr>
      <xdr:spPr>
        <a:xfrm>
          <a:off x="4838700" y="3419475"/>
          <a:ext cx="3286125" cy="590550"/>
        </a:xfrm>
        <a:prstGeom prst="rect">
          <a:avLst/>
        </a:prstGeom>
        <a:solidFill>
          <a:srgbClr val="E3E3E3"/>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TFE - TAR + Prof
</a:t>
          </a:r>
          <a:r>
            <a:rPr lang="en-US" cap="none" sz="1000" b="0" i="0" u="none" baseline="0">
              <a:solidFill>
                <a:srgbClr val="000000"/>
              </a:solidFill>
              <a:latin typeface="Arial"/>
              <a:ea typeface="Arial"/>
              <a:cs typeface="Arial"/>
            </a:rPr>
            <a:t>Break Even Price = -----------------------------+ Variable Costs
</a:t>
          </a:r>
          <a:r>
            <a:rPr lang="en-US" cap="none" sz="1000" b="0" i="0" u="none" baseline="0">
              <a:solidFill>
                <a:srgbClr val="000000"/>
              </a:solidFill>
              <a:latin typeface="Arial"/>
              <a:ea typeface="Arial"/>
              <a:cs typeface="Arial"/>
            </a:rPr>
            <a:t>                             Number of Attendees
</a:t>
          </a:r>
        </a:p>
      </xdr:txBody>
    </xdr:sp>
    <xdr:clientData/>
  </xdr:twoCellAnchor>
  <xdr:twoCellAnchor>
    <xdr:from>
      <xdr:col>4</xdr:col>
      <xdr:colOff>114300</xdr:colOff>
      <xdr:row>27</xdr:row>
      <xdr:rowOff>38100</xdr:rowOff>
    </xdr:from>
    <xdr:to>
      <xdr:col>9</xdr:col>
      <xdr:colOff>381000</xdr:colOff>
      <xdr:row>38</xdr:row>
      <xdr:rowOff>9525</xdr:rowOff>
    </xdr:to>
    <xdr:sp>
      <xdr:nvSpPr>
        <xdr:cNvPr id="3" name="Text Box 3"/>
        <xdr:cNvSpPr txBox="1">
          <a:spLocks noChangeArrowheads="1"/>
        </xdr:cNvSpPr>
      </xdr:nvSpPr>
      <xdr:spPr>
        <a:xfrm>
          <a:off x="4829175" y="4171950"/>
          <a:ext cx="3314700" cy="163830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                     $162,800 - $200,000 + $250,000
</a:t>
          </a:r>
          <a:r>
            <a:rPr lang="en-US" cap="none" sz="1100" b="0" i="0" u="none" baseline="0">
              <a:solidFill>
                <a:srgbClr val="000000"/>
              </a:solidFill>
              <a:latin typeface="Arial"/>
              <a:ea typeface="Arial"/>
              <a:cs typeface="Arial"/>
            </a:rPr>
            <a:t>B.E.P.        = -----------------------------------------+ $425
</a:t>
          </a:r>
          <a:r>
            <a:rPr lang="en-US" cap="none" sz="1100" b="0" i="0" u="none" baseline="0">
              <a:solidFill>
                <a:srgbClr val="000000"/>
              </a:solidFill>
              <a:latin typeface="Arial"/>
              <a:ea typeface="Arial"/>
              <a:cs typeface="Arial"/>
            </a:rPr>
            <a:t>                                       800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B.E.P.         =         $212,800
</a:t>
          </a:r>
          <a:r>
            <a:rPr lang="en-US" cap="none" sz="1100" b="0" i="0" u="none" baseline="0">
              <a:solidFill>
                <a:srgbClr val="000000"/>
              </a:solidFill>
              <a:latin typeface="Arial"/>
              <a:ea typeface="Arial"/>
              <a:cs typeface="Arial"/>
            </a:rPr>
            <a:t>                       --------------------------------- +$425
</a:t>
          </a:r>
          <a:r>
            <a:rPr lang="en-US" cap="none" sz="1100" b="0" i="0" u="none" baseline="0">
              <a:solidFill>
                <a:srgbClr val="000000"/>
              </a:solidFill>
              <a:latin typeface="Arial"/>
              <a:ea typeface="Arial"/>
              <a:cs typeface="Arial"/>
            </a:rPr>
            <a:t>                                    800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B.E.P.         =        $266 + $425</a:t>
          </a:r>
        </a:p>
      </xdr:txBody>
    </xdr:sp>
    <xdr:clientData/>
  </xdr:twoCellAnchor>
  <xdr:twoCellAnchor>
    <xdr:from>
      <xdr:col>4</xdr:col>
      <xdr:colOff>142875</xdr:colOff>
      <xdr:row>38</xdr:row>
      <xdr:rowOff>123825</xdr:rowOff>
    </xdr:from>
    <xdr:to>
      <xdr:col>9</xdr:col>
      <xdr:colOff>409575</xdr:colOff>
      <xdr:row>46</xdr:row>
      <xdr:rowOff>9525</xdr:rowOff>
    </xdr:to>
    <xdr:sp>
      <xdr:nvSpPr>
        <xdr:cNvPr id="4" name="Text Box 4"/>
        <xdr:cNvSpPr txBox="1">
          <a:spLocks noChangeArrowheads="1"/>
        </xdr:cNvSpPr>
      </xdr:nvSpPr>
      <xdr:spPr>
        <a:xfrm>
          <a:off x="4857750" y="5924550"/>
          <a:ext cx="3314700" cy="1104900"/>
        </a:xfrm>
        <a:prstGeom prst="rect">
          <a:avLst/>
        </a:prstGeom>
        <a:solidFill>
          <a:srgbClr val="E3E3E3"/>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$250,000 Profit Registration Fee = $691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Once you add the Registration Fee of $691 into cell C4, the Profit/Loss cell (D49) will now reflect a $250,000 profit, which is what we desired.</a:t>
          </a:r>
        </a:p>
      </xdr:txBody>
    </xdr:sp>
    <xdr:clientData/>
  </xdr:twoCellAnchor>
  <xdr:oneCellAnchor>
    <xdr:from>
      <xdr:col>8</xdr:col>
      <xdr:colOff>247650</xdr:colOff>
      <xdr:row>6</xdr:row>
      <xdr:rowOff>142875</xdr:rowOff>
    </xdr:from>
    <xdr:ext cx="76200" cy="180975"/>
    <xdr:sp fLocksText="0">
      <xdr:nvSpPr>
        <xdr:cNvPr id="5" name="Text Box 8"/>
        <xdr:cNvSpPr txBox="1">
          <a:spLocks noChangeArrowheads="1"/>
        </xdr:cNvSpPr>
      </xdr:nvSpPr>
      <xdr:spPr>
        <a:xfrm>
          <a:off x="7400925" y="10953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323850</xdr:colOff>
      <xdr:row>14</xdr:row>
      <xdr:rowOff>114300</xdr:rowOff>
    </xdr:from>
    <xdr:to>
      <xdr:col>8</xdr:col>
      <xdr:colOff>466725</xdr:colOff>
      <xdr:row>15</xdr:row>
      <xdr:rowOff>142875</xdr:rowOff>
    </xdr:to>
    <xdr:sp>
      <xdr:nvSpPr>
        <xdr:cNvPr id="6" name="Text Box 6"/>
        <xdr:cNvSpPr txBox="1">
          <a:spLocks noChangeArrowheads="1"/>
        </xdr:cNvSpPr>
      </xdr:nvSpPr>
      <xdr:spPr>
        <a:xfrm>
          <a:off x="6867525" y="2276475"/>
          <a:ext cx="752475" cy="180975"/>
        </a:xfrm>
        <a:prstGeom prst="rect">
          <a:avLst/>
        </a:prstGeom>
        <a:solidFill>
          <a:srgbClr val="FFFF00"/>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80"/>
              </a:solidFill>
              <a:latin typeface="Arial"/>
              <a:ea typeface="Arial"/>
              <a:cs typeface="Arial"/>
            </a:rPr>
            <a:t>$250,000</a:t>
          </a:r>
        </a:p>
      </xdr:txBody>
    </xdr:sp>
    <xdr:clientData/>
  </xdr:twoCellAnchor>
  <xdr:twoCellAnchor editAs="oneCell">
    <xdr:from>
      <xdr:col>4</xdr:col>
      <xdr:colOff>190500</xdr:colOff>
      <xdr:row>0</xdr:row>
      <xdr:rowOff>0</xdr:rowOff>
    </xdr:from>
    <xdr:to>
      <xdr:col>9</xdr:col>
      <xdr:colOff>457200</xdr:colOff>
      <xdr:row>4</xdr:row>
      <xdr:rowOff>104775</xdr:rowOff>
    </xdr:to>
    <xdr:pic>
      <xdr:nvPicPr>
        <xdr:cNvPr id="7" name="Picture 8"/>
        <xdr:cNvPicPr preferRelativeResize="1">
          <a:picLocks noChangeAspect="1"/>
        </xdr:cNvPicPr>
      </xdr:nvPicPr>
      <xdr:blipFill>
        <a:blip r:embed="rId1"/>
        <a:stretch>
          <a:fillRect/>
        </a:stretch>
      </xdr:blipFill>
      <xdr:spPr>
        <a:xfrm>
          <a:off x="4905375" y="0"/>
          <a:ext cx="3314700" cy="762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0</xdr:row>
      <xdr:rowOff>19050</xdr:rowOff>
    </xdr:from>
    <xdr:to>
      <xdr:col>9</xdr:col>
      <xdr:colOff>361950</xdr:colOff>
      <xdr:row>11</xdr:row>
      <xdr:rowOff>19050</xdr:rowOff>
    </xdr:to>
    <xdr:sp>
      <xdr:nvSpPr>
        <xdr:cNvPr id="1" name="Text Box 1"/>
        <xdr:cNvSpPr txBox="1">
          <a:spLocks noChangeArrowheads="1"/>
        </xdr:cNvSpPr>
      </xdr:nvSpPr>
      <xdr:spPr>
        <a:xfrm>
          <a:off x="5848350" y="19050"/>
          <a:ext cx="3419475" cy="1828800"/>
        </a:xfrm>
        <a:prstGeom prst="rect">
          <a:avLst/>
        </a:prstGeom>
        <a:solidFill>
          <a:srgbClr val="CCFFCC"/>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               Varied Guarantee Numbers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OK. Here's a slice of real life. In this meeting, all guarantees aren't the same throughout the event. In order to simplify this process, we're going back to the first Registration Fee Only budget. No additional revenue. No desired profit.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Total Fixed Expenses (TFE)     - $162,800
</a:t>
          </a:r>
          <a:r>
            <a:rPr lang="en-US" cap="none" sz="1000" b="0" i="0" u="none" baseline="0">
              <a:solidFill>
                <a:srgbClr val="000000"/>
              </a:solidFill>
              <a:latin typeface="Arial"/>
              <a:ea typeface="Arial"/>
              <a:cs typeface="Arial"/>
            </a:rPr>
            <a:t>Number of Attendees                 -   800
</a:t>
          </a:r>
          <a:r>
            <a:rPr lang="en-US" cap="none" sz="1000" b="0" i="0" u="none" baseline="0">
              <a:solidFill>
                <a:srgbClr val="000000"/>
              </a:solidFill>
              <a:latin typeface="Arial"/>
              <a:ea typeface="Arial"/>
              <a:cs typeface="Arial"/>
            </a:rPr>
            <a:t>Total Variable Cost/Pp              - $425</a:t>
          </a:r>
        </a:p>
      </xdr:txBody>
    </xdr:sp>
    <xdr:clientData/>
  </xdr:twoCellAnchor>
  <xdr:twoCellAnchor>
    <xdr:from>
      <xdr:col>9</xdr:col>
      <xdr:colOff>438150</xdr:colOff>
      <xdr:row>0</xdr:row>
      <xdr:rowOff>19050</xdr:rowOff>
    </xdr:from>
    <xdr:to>
      <xdr:col>15</xdr:col>
      <xdr:colOff>200025</xdr:colOff>
      <xdr:row>8</xdr:row>
      <xdr:rowOff>133350</xdr:rowOff>
    </xdr:to>
    <xdr:sp>
      <xdr:nvSpPr>
        <xdr:cNvPr id="2" name="Text Box 2"/>
        <xdr:cNvSpPr txBox="1">
          <a:spLocks noChangeArrowheads="1"/>
        </xdr:cNvSpPr>
      </xdr:nvSpPr>
      <xdr:spPr>
        <a:xfrm>
          <a:off x="9344025" y="19050"/>
          <a:ext cx="3419475" cy="1428750"/>
        </a:xfrm>
        <a:prstGeom prst="rect">
          <a:avLst/>
        </a:prstGeom>
        <a:solidFill>
          <a:srgbClr val="E3E3E3"/>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In order to make this work, a subtle adjustment to the formula will be required. What used to be Variable Costs will now be replaced with Revised Variable Costs (RevVC). The five steps outlined at the bottom of this worksheet will show the user how to get that number.
</a:t>
          </a:r>
          <a:r>
            <a:rPr lang="en-US" cap="none" sz="1000" b="0" i="0" u="none" baseline="0">
              <a:solidFill>
                <a:srgbClr val="000000"/>
              </a:solidFill>
              <a:latin typeface="Arial"/>
              <a:ea typeface="Arial"/>
              <a:cs typeface="Arial"/>
            </a:rPr>
            <a:t>                                              TFE
</a:t>
          </a:r>
          <a:r>
            <a:rPr lang="en-US" cap="none" sz="1000" b="0" i="0" u="none" baseline="0">
              <a:solidFill>
                <a:srgbClr val="000000"/>
              </a:solidFill>
              <a:latin typeface="Arial"/>
              <a:ea typeface="Arial"/>
              <a:cs typeface="Arial"/>
            </a:rPr>
            <a:t>Break Even Price = ----------------------------+ RevVC
</a:t>
          </a:r>
          <a:r>
            <a:rPr lang="en-US" cap="none" sz="1000" b="0" i="0" u="none" baseline="0">
              <a:solidFill>
                <a:srgbClr val="000000"/>
              </a:solidFill>
              <a:latin typeface="Arial"/>
              <a:ea typeface="Arial"/>
              <a:cs typeface="Arial"/>
            </a:rPr>
            <a:t>                                  Number of Attendees
</a:t>
          </a:r>
        </a:p>
      </xdr:txBody>
    </xdr:sp>
    <xdr:clientData/>
  </xdr:twoCellAnchor>
  <xdr:twoCellAnchor>
    <xdr:from>
      <xdr:col>0</xdr:col>
      <xdr:colOff>66675</xdr:colOff>
      <xdr:row>47</xdr:row>
      <xdr:rowOff>180975</xdr:rowOff>
    </xdr:from>
    <xdr:to>
      <xdr:col>2</xdr:col>
      <xdr:colOff>676275</xdr:colOff>
      <xdr:row>52</xdr:row>
      <xdr:rowOff>76200</xdr:rowOff>
    </xdr:to>
    <xdr:sp>
      <xdr:nvSpPr>
        <xdr:cNvPr id="3" name="Text Box 5"/>
        <xdr:cNvSpPr txBox="1">
          <a:spLocks noChangeArrowheads="1"/>
        </xdr:cNvSpPr>
      </xdr:nvSpPr>
      <xdr:spPr>
        <a:xfrm>
          <a:off x="66675" y="7791450"/>
          <a:ext cx="4067175" cy="10382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1 - Determine Variable Expenses for each event, based on the </a:t>
          </a:r>
          <a:r>
            <a:rPr lang="en-US" cap="none" sz="900" b="1" i="0" u="none" baseline="0">
              <a:solidFill>
                <a:srgbClr val="000000"/>
              </a:solidFill>
              <a:latin typeface="Arial"/>
              <a:ea typeface="Arial"/>
              <a:cs typeface="Arial"/>
            </a:rPr>
            <a:t>projected event attendance</a:t>
          </a:r>
          <a:r>
            <a:rPr lang="en-US" cap="none" sz="900" b="0" i="0" u="none" baseline="0">
              <a:solidFill>
                <a:srgbClr val="000000"/>
              </a:solidFill>
              <a:latin typeface="Arial"/>
              <a:ea typeface="Arial"/>
              <a:cs typeface="Arial"/>
            </a:rPr>
            <a:t>. These numbers go directly into the budget.  In this situation, each event may have a different number of participants.  Sum the total of this column (PrVE).</a:t>
          </a:r>
        </a:p>
      </xdr:txBody>
    </xdr:sp>
    <xdr:clientData/>
  </xdr:twoCellAnchor>
  <xdr:twoCellAnchor>
    <xdr:from>
      <xdr:col>2</xdr:col>
      <xdr:colOff>923925</xdr:colOff>
      <xdr:row>47</xdr:row>
      <xdr:rowOff>180975</xdr:rowOff>
    </xdr:from>
    <xdr:to>
      <xdr:col>8</xdr:col>
      <xdr:colOff>9525</xdr:colOff>
      <xdr:row>52</xdr:row>
      <xdr:rowOff>76200</xdr:rowOff>
    </xdr:to>
    <xdr:sp>
      <xdr:nvSpPr>
        <xdr:cNvPr id="4" name="Text Box 6"/>
        <xdr:cNvSpPr txBox="1">
          <a:spLocks noChangeArrowheads="1"/>
        </xdr:cNvSpPr>
      </xdr:nvSpPr>
      <xdr:spPr>
        <a:xfrm>
          <a:off x="4381500" y="7791450"/>
          <a:ext cx="4410075" cy="1038225"/>
        </a:xfrm>
        <a:prstGeom prst="rect">
          <a:avLst/>
        </a:prstGeom>
        <a:solidFill>
          <a:srgbClr val="E3E3E3"/>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2 -  Determine Variable Expenses for each event, based on the </a:t>
          </a:r>
          <a:r>
            <a:rPr lang="en-US" cap="none" sz="900" b="1" i="0" u="none" baseline="0">
              <a:solidFill>
                <a:srgbClr val="000000"/>
              </a:solidFill>
              <a:latin typeface="Arial"/>
              <a:ea typeface="Arial"/>
              <a:cs typeface="Arial"/>
            </a:rPr>
            <a:t>full event attendance estimate</a:t>
          </a:r>
          <a:r>
            <a:rPr lang="en-US" cap="none" sz="900" b="0" i="0" u="none" baseline="0">
              <a:solidFill>
                <a:srgbClr val="000000"/>
              </a:solidFill>
              <a:latin typeface="Arial"/>
              <a:ea typeface="Arial"/>
              <a:cs typeface="Arial"/>
            </a:rPr>
            <a:t>.  This is the total as if the full group was attending each function.  Sum the total of this column (FuVE).  This column is reflected in cells G30 through G43 (which is the total)</a:t>
          </a:r>
        </a:p>
      </xdr:txBody>
    </xdr:sp>
    <xdr:clientData/>
  </xdr:twoCellAnchor>
  <xdr:twoCellAnchor>
    <xdr:from>
      <xdr:col>0</xdr:col>
      <xdr:colOff>66675</xdr:colOff>
      <xdr:row>53</xdr:row>
      <xdr:rowOff>0</xdr:rowOff>
    </xdr:from>
    <xdr:to>
      <xdr:col>0</xdr:col>
      <xdr:colOff>2581275</xdr:colOff>
      <xdr:row>58</xdr:row>
      <xdr:rowOff>9525</xdr:rowOff>
    </xdr:to>
    <xdr:sp>
      <xdr:nvSpPr>
        <xdr:cNvPr id="5" name="Text Box 7"/>
        <xdr:cNvSpPr txBox="1">
          <a:spLocks noChangeArrowheads="1"/>
        </xdr:cNvSpPr>
      </xdr:nvSpPr>
      <xdr:spPr>
        <a:xfrm>
          <a:off x="66675" y="8982075"/>
          <a:ext cx="2514600" cy="11525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3 - </a:t>
          </a:r>
          <a:r>
            <a:rPr lang="en-US" cap="none" sz="900" b="1" i="0" u="none" baseline="0">
              <a:solidFill>
                <a:srgbClr val="000000"/>
              </a:solidFill>
              <a:latin typeface="Arial"/>
              <a:ea typeface="Arial"/>
              <a:cs typeface="Arial"/>
            </a:rPr>
            <a:t>Subtract FuVE – PrVE</a:t>
          </a:r>
          <a:r>
            <a:rPr lang="en-US" cap="none" sz="900" b="0" i="0" u="none" baseline="0">
              <a:solidFill>
                <a:srgbClr val="000000"/>
              </a:solidFill>
              <a:latin typeface="Arial"/>
              <a:ea typeface="Arial"/>
              <a:cs typeface="Arial"/>
            </a:rPr>
            <a:t>.   This gives you the difference between the projected and full attendance (DiffVE).  Note that shortcut column H combines steps 2 and 3 into a single Excel formula.</a:t>
          </a:r>
        </a:p>
      </xdr:txBody>
    </xdr:sp>
    <xdr:clientData/>
  </xdr:twoCellAnchor>
  <xdr:twoCellAnchor>
    <xdr:from>
      <xdr:col>0</xdr:col>
      <xdr:colOff>2695575</xdr:colOff>
      <xdr:row>53</xdr:row>
      <xdr:rowOff>0</xdr:rowOff>
    </xdr:from>
    <xdr:to>
      <xdr:col>3</xdr:col>
      <xdr:colOff>1219200</xdr:colOff>
      <xdr:row>58</xdr:row>
      <xdr:rowOff>19050</xdr:rowOff>
    </xdr:to>
    <xdr:sp>
      <xdr:nvSpPr>
        <xdr:cNvPr id="6" name="Text Box 8"/>
        <xdr:cNvSpPr txBox="1">
          <a:spLocks noChangeArrowheads="1"/>
        </xdr:cNvSpPr>
      </xdr:nvSpPr>
      <xdr:spPr>
        <a:xfrm>
          <a:off x="2695575" y="8982075"/>
          <a:ext cx="3009900" cy="1162050"/>
        </a:xfrm>
        <a:prstGeom prst="rect">
          <a:avLst/>
        </a:prstGeom>
        <a:solidFill>
          <a:srgbClr val="E3E3E3"/>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4 - </a:t>
          </a:r>
          <a:r>
            <a:rPr lang="en-US" cap="none" sz="900" b="1" i="0" u="none" baseline="0">
              <a:solidFill>
                <a:srgbClr val="000000"/>
              </a:solidFill>
              <a:latin typeface="Arial"/>
              <a:ea typeface="Arial"/>
              <a:cs typeface="Arial"/>
            </a:rPr>
            <a:t>Divide DiffVE/FuVE</a:t>
          </a:r>
          <a:r>
            <a:rPr lang="en-US" cap="none" sz="900" b="0" i="0" u="none" baseline="0">
              <a:solidFill>
                <a:srgbClr val="000000"/>
              </a:solidFill>
              <a:latin typeface="Arial"/>
              <a:ea typeface="Arial"/>
              <a:cs typeface="Arial"/>
            </a:rPr>
            <a:t>.  This gives you a percentage that you are shaving off of your guarantees by not using the full attendance as your base (PctVE).</a:t>
          </a:r>
        </a:p>
      </xdr:txBody>
    </xdr:sp>
    <xdr:clientData/>
  </xdr:twoCellAnchor>
  <xdr:twoCellAnchor>
    <xdr:from>
      <xdr:col>4</xdr:col>
      <xdr:colOff>66675</xdr:colOff>
      <xdr:row>53</xdr:row>
      <xdr:rowOff>0</xdr:rowOff>
    </xdr:from>
    <xdr:to>
      <xdr:col>8</xdr:col>
      <xdr:colOff>9525</xdr:colOff>
      <xdr:row>58</xdr:row>
      <xdr:rowOff>28575</xdr:rowOff>
    </xdr:to>
    <xdr:sp>
      <xdr:nvSpPr>
        <xdr:cNvPr id="7" name="Text Box 9"/>
        <xdr:cNvSpPr txBox="1">
          <a:spLocks noChangeArrowheads="1"/>
        </xdr:cNvSpPr>
      </xdr:nvSpPr>
      <xdr:spPr>
        <a:xfrm>
          <a:off x="5810250" y="8982075"/>
          <a:ext cx="2981325" cy="117157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5 -  </a:t>
          </a:r>
          <a:r>
            <a:rPr lang="en-US" cap="none" sz="900" b="1" i="0" u="none" baseline="0">
              <a:solidFill>
                <a:srgbClr val="000000"/>
              </a:solidFill>
              <a:latin typeface="Arial"/>
              <a:ea typeface="Arial"/>
              <a:cs typeface="Arial"/>
            </a:rPr>
            <a:t>Multiply PctVE * Variable Costs per Person, and subtract that from the Variable costs per person</a:t>
          </a:r>
          <a:r>
            <a:rPr lang="en-US" cap="none" sz="900" b="0" i="0" u="none" baseline="0">
              <a:solidFill>
                <a:srgbClr val="000000"/>
              </a:solidFill>
              <a:latin typeface="Arial"/>
              <a:ea typeface="Arial"/>
              <a:cs typeface="Arial"/>
            </a:rPr>
            <a:t>.  This will give you the Revised variable costs per person (RevVC) to use in the Break Even Formula.</a:t>
          </a:r>
        </a:p>
      </xdr:txBody>
    </xdr:sp>
    <xdr:clientData/>
  </xdr:twoCellAnchor>
  <xdr:twoCellAnchor>
    <xdr:from>
      <xdr:col>5</xdr:col>
      <xdr:colOff>28575</xdr:colOff>
      <xdr:row>11</xdr:row>
      <xdr:rowOff>114300</xdr:rowOff>
    </xdr:from>
    <xdr:to>
      <xdr:col>9</xdr:col>
      <xdr:colOff>361950</xdr:colOff>
      <xdr:row>20</xdr:row>
      <xdr:rowOff>95250</xdr:rowOff>
    </xdr:to>
    <xdr:sp>
      <xdr:nvSpPr>
        <xdr:cNvPr id="8" name="Text Box 10"/>
        <xdr:cNvSpPr txBox="1">
          <a:spLocks noChangeArrowheads="1"/>
        </xdr:cNvSpPr>
      </xdr:nvSpPr>
      <xdr:spPr>
        <a:xfrm>
          <a:off x="5857875" y="1943100"/>
          <a:ext cx="3409950" cy="13525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$162,800 
</a:t>
          </a:r>
          <a:r>
            <a:rPr lang="en-US" cap="none" sz="1000" b="0" i="0" u="none" baseline="0">
              <a:solidFill>
                <a:srgbClr val="000000"/>
              </a:solidFill>
              <a:latin typeface="Arial"/>
              <a:ea typeface="Arial"/>
              <a:cs typeface="Arial"/>
            </a:rPr>
            <a:t>B.E.P.              = ----------------------------+ $358.88        
</a:t>
          </a:r>
          <a:r>
            <a:rPr lang="en-US" cap="none" sz="1000" b="0" i="0" u="none" baseline="0">
              <a:solidFill>
                <a:srgbClr val="000000"/>
              </a:solidFill>
              <a:latin typeface="Arial"/>
              <a:ea typeface="Arial"/>
              <a:cs typeface="Arial"/>
            </a:rPr>
            <a:t>                                      800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B.E.P.               =        $203.50 + $358.88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B.E.P.               =        $562.38</a:t>
          </a:r>
        </a:p>
      </xdr:txBody>
    </xdr:sp>
    <xdr:clientData/>
  </xdr:twoCellAnchor>
  <xdr:twoCellAnchor>
    <xdr:from>
      <xdr:col>9</xdr:col>
      <xdr:colOff>447675</xdr:colOff>
      <xdr:row>9</xdr:row>
      <xdr:rowOff>114300</xdr:rowOff>
    </xdr:from>
    <xdr:to>
      <xdr:col>15</xdr:col>
      <xdr:colOff>200025</xdr:colOff>
      <xdr:row>14</xdr:row>
      <xdr:rowOff>76200</xdr:rowOff>
    </xdr:to>
    <xdr:sp>
      <xdr:nvSpPr>
        <xdr:cNvPr id="9" name="Text Box 11"/>
        <xdr:cNvSpPr txBox="1">
          <a:spLocks noChangeArrowheads="1"/>
        </xdr:cNvSpPr>
      </xdr:nvSpPr>
      <xdr:spPr>
        <a:xfrm>
          <a:off x="9353550" y="1581150"/>
          <a:ext cx="3409950" cy="781050"/>
        </a:xfrm>
        <a:prstGeom prst="rect">
          <a:avLst/>
        </a:prstGeom>
        <a:solidFill>
          <a:srgbClr val="E3E3E3"/>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Don't worry.  Due to percentage rounding, you may be a few dollars off - like our $4 profit on this meeting.  Now, to add additional revenue or profit margins into this equation, we do so just like the examples in the previous worksheets.</a:t>
          </a:r>
        </a:p>
      </xdr:txBody>
    </xdr:sp>
    <xdr:clientData/>
  </xdr:twoCellAnchor>
  <xdr:twoCellAnchor>
    <xdr:from>
      <xdr:col>0</xdr:col>
      <xdr:colOff>2305050</xdr:colOff>
      <xdr:row>42</xdr:row>
      <xdr:rowOff>161925</xdr:rowOff>
    </xdr:from>
    <xdr:to>
      <xdr:col>2</xdr:col>
      <xdr:colOff>1019175</xdr:colOff>
      <xdr:row>45</xdr:row>
      <xdr:rowOff>180975</xdr:rowOff>
    </xdr:to>
    <xdr:sp>
      <xdr:nvSpPr>
        <xdr:cNvPr id="10" name="Text Box 12"/>
        <xdr:cNvSpPr txBox="1">
          <a:spLocks noChangeArrowheads="1"/>
        </xdr:cNvSpPr>
      </xdr:nvSpPr>
      <xdr:spPr>
        <a:xfrm>
          <a:off x="2305050" y="6762750"/>
          <a:ext cx="2171700" cy="571500"/>
        </a:xfrm>
        <a:prstGeom prst="rect">
          <a:avLst/>
        </a:prstGeom>
        <a:solidFill>
          <a:srgbClr val="A6CAF0"/>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This number replaces the Variable Cost Per Person in the Varied Guarantees Calculation.</a:t>
          </a:r>
        </a:p>
      </xdr:txBody>
    </xdr:sp>
    <xdr:clientData/>
  </xdr:twoCellAnchor>
  <xdr:twoCellAnchor>
    <xdr:from>
      <xdr:col>3</xdr:col>
      <xdr:colOff>76200</xdr:colOff>
      <xdr:row>43</xdr:row>
      <xdr:rowOff>19050</xdr:rowOff>
    </xdr:from>
    <xdr:to>
      <xdr:col>7</xdr:col>
      <xdr:colOff>571500</xdr:colOff>
      <xdr:row>44</xdr:row>
      <xdr:rowOff>104775</xdr:rowOff>
    </xdr:to>
    <xdr:sp>
      <xdr:nvSpPr>
        <xdr:cNvPr id="11" name="Line 13"/>
        <xdr:cNvSpPr>
          <a:spLocks/>
        </xdr:cNvSpPr>
      </xdr:nvSpPr>
      <xdr:spPr>
        <a:xfrm flipV="1">
          <a:off x="4562475" y="6781800"/>
          <a:ext cx="37623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168"/>
  <sheetViews>
    <sheetView showGridLines="0" zoomScalePageLayoutView="0" workbookViewId="0" topLeftCell="A1">
      <selection activeCell="K21" sqref="K21"/>
    </sheetView>
  </sheetViews>
  <sheetFormatPr defaultColWidth="9.140625" defaultRowHeight="12.75"/>
  <cols>
    <col min="1" max="1" width="30.00390625" style="5" customWidth="1"/>
    <col min="2" max="2" width="9.00390625" style="40" customWidth="1"/>
    <col min="3" max="3" width="15.28125" style="5" customWidth="1"/>
    <col min="4" max="4" width="16.421875" style="4" customWidth="1"/>
    <col min="5" max="6" width="9.140625" style="6" customWidth="1"/>
    <col min="7" max="7" width="10.140625" style="6" bestFit="1" customWidth="1"/>
    <col min="8" max="10" width="9.140625" style="6" customWidth="1"/>
  </cols>
  <sheetData>
    <row r="1" spans="1:10" s="4" customFormat="1" ht="16.5" customHeight="1">
      <c r="A1" s="142" t="s">
        <v>79</v>
      </c>
      <c r="B1" s="143"/>
      <c r="C1" s="143"/>
      <c r="D1" s="143"/>
      <c r="E1" s="9"/>
      <c r="F1" s="9"/>
      <c r="G1" s="9"/>
      <c r="H1" s="9"/>
      <c r="I1" s="9"/>
      <c r="J1" s="9"/>
    </row>
    <row r="2" spans="1:10" s="64" customFormat="1" ht="12" customHeight="1">
      <c r="A2" s="77" t="s">
        <v>20</v>
      </c>
      <c r="B2" s="78" t="s">
        <v>26</v>
      </c>
      <c r="C2" s="77" t="s">
        <v>27</v>
      </c>
      <c r="D2" s="79" t="s">
        <v>28</v>
      </c>
      <c r="E2" s="81"/>
      <c r="F2" s="81"/>
      <c r="G2" s="81"/>
      <c r="H2" s="81"/>
      <c r="I2" s="81"/>
      <c r="J2" s="81"/>
    </row>
    <row r="3" spans="1:10" s="68" customFormat="1" ht="12">
      <c r="A3" s="65" t="s">
        <v>23</v>
      </c>
      <c r="B3" s="66">
        <v>800</v>
      </c>
      <c r="C3" s="67">
        <v>378.5</v>
      </c>
      <c r="D3" s="100">
        <f>SUM(B3*C3)</f>
        <v>302800</v>
      </c>
      <c r="E3" s="82"/>
      <c r="F3" s="82"/>
      <c r="G3" s="82"/>
      <c r="H3" s="82"/>
      <c r="I3" s="82"/>
      <c r="J3" s="82"/>
    </row>
    <row r="4" spans="1:10" s="68" customFormat="1" ht="12">
      <c r="A4" s="65" t="s">
        <v>24</v>
      </c>
      <c r="B4" s="69">
        <v>5000</v>
      </c>
      <c r="C4" s="67">
        <v>30</v>
      </c>
      <c r="D4" s="100">
        <f>SUM(B4*C4)</f>
        <v>150000</v>
      </c>
      <c r="E4" s="82"/>
      <c r="F4" s="82"/>
      <c r="G4" s="82"/>
      <c r="H4" s="82"/>
      <c r="I4" s="82"/>
      <c r="J4" s="82" t="s">
        <v>88</v>
      </c>
    </row>
    <row r="5" spans="1:10" s="68" customFormat="1" ht="12">
      <c r="A5" s="65" t="s">
        <v>25</v>
      </c>
      <c r="B5" s="69"/>
      <c r="C5" s="67">
        <v>50000</v>
      </c>
      <c r="D5" s="100">
        <v>50000</v>
      </c>
      <c r="E5" s="82"/>
      <c r="F5" s="82"/>
      <c r="G5" s="82"/>
      <c r="H5" s="82"/>
      <c r="I5" s="82"/>
      <c r="J5" s="82"/>
    </row>
    <row r="6" spans="1:10" s="44" customFormat="1" ht="12" customHeight="1">
      <c r="A6" s="84" t="s">
        <v>29</v>
      </c>
      <c r="B6" s="48"/>
      <c r="C6" s="49"/>
      <c r="D6" s="89">
        <f>SUM(D3:D5)</f>
        <v>502800</v>
      </c>
      <c r="E6" s="59"/>
      <c r="F6" s="59"/>
      <c r="G6" s="59"/>
      <c r="H6" s="59"/>
      <c r="I6" s="59"/>
      <c r="J6" s="59"/>
    </row>
    <row r="7" spans="1:10" s="44" customFormat="1" ht="12" customHeight="1">
      <c r="A7" s="85" t="s">
        <v>21</v>
      </c>
      <c r="B7" s="51"/>
      <c r="C7" s="52"/>
      <c r="D7" s="53"/>
      <c r="E7" s="59"/>
      <c r="F7" s="59"/>
      <c r="G7" s="59"/>
      <c r="H7" s="59"/>
      <c r="I7" s="59"/>
      <c r="J7" s="59"/>
    </row>
    <row r="8" spans="1:10" s="73" customFormat="1" ht="12" customHeight="1">
      <c r="A8" s="71" t="s">
        <v>0</v>
      </c>
      <c r="B8" s="72"/>
      <c r="C8" s="71"/>
      <c r="D8" s="140">
        <v>62000</v>
      </c>
      <c r="E8" s="83"/>
      <c r="F8" s="83"/>
      <c r="G8" s="83"/>
      <c r="H8" s="83"/>
      <c r="I8" s="83"/>
      <c r="J8" s="83"/>
    </row>
    <row r="9" spans="1:10" s="73" customFormat="1" ht="12" customHeight="1">
      <c r="A9" s="71" t="s">
        <v>1</v>
      </c>
      <c r="B9" s="72"/>
      <c r="C9" s="71"/>
      <c r="D9" s="140">
        <v>7500</v>
      </c>
      <c r="E9" s="83"/>
      <c r="F9" s="83"/>
      <c r="G9" s="83"/>
      <c r="H9" s="83"/>
      <c r="I9" s="83"/>
      <c r="J9" s="83"/>
    </row>
    <row r="10" spans="1:10" s="73" customFormat="1" ht="12" customHeight="1">
      <c r="A10" s="71" t="s">
        <v>2</v>
      </c>
      <c r="B10" s="72"/>
      <c r="C10" s="71"/>
      <c r="D10" s="140">
        <v>8000</v>
      </c>
      <c r="E10" s="83"/>
      <c r="F10" s="83"/>
      <c r="G10" s="83"/>
      <c r="H10" s="83"/>
      <c r="I10" s="83"/>
      <c r="J10" s="83"/>
    </row>
    <row r="11" spans="1:10" s="73" customFormat="1" ht="12" customHeight="1">
      <c r="A11" s="71" t="s">
        <v>3</v>
      </c>
      <c r="B11" s="72"/>
      <c r="C11" s="71"/>
      <c r="D11" s="140">
        <v>6000</v>
      </c>
      <c r="E11" s="83"/>
      <c r="F11" s="83"/>
      <c r="G11" s="83"/>
      <c r="H11" s="83"/>
      <c r="I11" s="83"/>
      <c r="J11" s="83"/>
    </row>
    <row r="12" spans="1:10" s="73" customFormat="1" ht="12" customHeight="1">
      <c r="A12" s="71" t="s">
        <v>4</v>
      </c>
      <c r="B12" s="72"/>
      <c r="C12" s="71"/>
      <c r="D12" s="140">
        <v>15000</v>
      </c>
      <c r="E12" s="83"/>
      <c r="F12" s="83"/>
      <c r="G12" s="83"/>
      <c r="H12" s="83"/>
      <c r="I12" s="83"/>
      <c r="J12" s="83"/>
    </row>
    <row r="13" spans="1:10" s="73" customFormat="1" ht="12" customHeight="1">
      <c r="A13" s="71" t="s">
        <v>5</v>
      </c>
      <c r="B13" s="72"/>
      <c r="C13" s="71"/>
      <c r="D13" s="140">
        <v>6000</v>
      </c>
      <c r="E13" s="83"/>
      <c r="F13" s="83"/>
      <c r="G13" s="83"/>
      <c r="H13" s="83"/>
      <c r="I13" s="83"/>
      <c r="J13" s="83"/>
    </row>
    <row r="14" spans="1:10" s="73" customFormat="1" ht="12" customHeight="1">
      <c r="A14" s="71" t="s">
        <v>6</v>
      </c>
      <c r="B14" s="72"/>
      <c r="C14" s="71"/>
      <c r="D14" s="140">
        <v>800</v>
      </c>
      <c r="E14" s="83"/>
      <c r="F14" s="83"/>
      <c r="G14" s="83"/>
      <c r="H14" s="83"/>
      <c r="I14" s="83"/>
      <c r="J14" s="83"/>
    </row>
    <row r="15" spans="1:10" s="73" customFormat="1" ht="12" customHeight="1">
      <c r="A15" s="71" t="s">
        <v>18</v>
      </c>
      <c r="B15" s="72"/>
      <c r="C15" s="71"/>
      <c r="D15" s="140">
        <v>8000</v>
      </c>
      <c r="E15" s="83"/>
      <c r="F15" s="83"/>
      <c r="G15" s="83"/>
      <c r="H15" s="83"/>
      <c r="I15" s="83"/>
      <c r="J15" s="83"/>
    </row>
    <row r="16" spans="1:10" s="73" customFormat="1" ht="12" customHeight="1">
      <c r="A16" s="71" t="s">
        <v>7</v>
      </c>
      <c r="B16" s="72"/>
      <c r="C16" s="71"/>
      <c r="D16" s="140">
        <v>5000</v>
      </c>
      <c r="E16" s="83"/>
      <c r="F16" s="83"/>
      <c r="G16" s="83"/>
      <c r="H16" s="83"/>
      <c r="I16" s="83"/>
      <c r="J16" s="83"/>
    </row>
    <row r="17" spans="1:10" s="73" customFormat="1" ht="12" customHeight="1">
      <c r="A17" s="71" t="s">
        <v>8</v>
      </c>
      <c r="B17" s="72"/>
      <c r="C17" s="71"/>
      <c r="D17" s="140">
        <v>10000</v>
      </c>
      <c r="E17" s="83"/>
      <c r="F17" s="83"/>
      <c r="G17" s="83"/>
      <c r="H17" s="83"/>
      <c r="I17" s="83"/>
      <c r="J17" s="83"/>
    </row>
    <row r="18" spans="1:10" s="73" customFormat="1" ht="12" customHeight="1">
      <c r="A18" s="71" t="s">
        <v>9</v>
      </c>
      <c r="B18" s="72"/>
      <c r="C18" s="71"/>
      <c r="D18" s="140">
        <v>4500</v>
      </c>
      <c r="E18" s="83"/>
      <c r="F18" s="83"/>
      <c r="G18" s="83"/>
      <c r="H18" s="83"/>
      <c r="I18" s="83"/>
      <c r="J18" s="83"/>
    </row>
    <row r="19" spans="1:10" s="73" customFormat="1" ht="12" customHeight="1">
      <c r="A19" s="71" t="s">
        <v>10</v>
      </c>
      <c r="B19" s="72"/>
      <c r="C19" s="71"/>
      <c r="D19" s="140">
        <v>1000</v>
      </c>
      <c r="E19" s="83"/>
      <c r="F19" s="83"/>
      <c r="G19" s="83"/>
      <c r="H19" s="83"/>
      <c r="I19" s="83"/>
      <c r="J19" s="83"/>
    </row>
    <row r="20" spans="1:10" s="73" customFormat="1" ht="12" customHeight="1">
      <c r="A20" s="71" t="s">
        <v>11</v>
      </c>
      <c r="B20" s="72"/>
      <c r="C20" s="71"/>
      <c r="D20" s="140">
        <v>1000</v>
      </c>
      <c r="E20" s="83"/>
      <c r="F20" s="83"/>
      <c r="G20" s="83"/>
      <c r="H20" s="83"/>
      <c r="I20" s="83"/>
      <c r="J20" s="83"/>
    </row>
    <row r="21" spans="1:10" s="73" customFormat="1" ht="12" customHeight="1">
      <c r="A21" s="71" t="s">
        <v>12</v>
      </c>
      <c r="B21" s="72"/>
      <c r="C21" s="71"/>
      <c r="D21" s="140">
        <v>2000</v>
      </c>
      <c r="E21" s="83"/>
      <c r="F21" s="83"/>
      <c r="G21" s="83"/>
      <c r="H21" s="83"/>
      <c r="I21" s="83"/>
      <c r="J21" s="83"/>
    </row>
    <row r="22" spans="1:10" s="73" customFormat="1" ht="12" customHeight="1">
      <c r="A22" s="71" t="s">
        <v>13</v>
      </c>
      <c r="B22" s="72"/>
      <c r="C22" s="71"/>
      <c r="D22" s="140">
        <v>2500</v>
      </c>
      <c r="E22" s="83"/>
      <c r="F22" s="83"/>
      <c r="G22" s="83"/>
      <c r="H22" s="83"/>
      <c r="I22" s="83"/>
      <c r="J22" s="83"/>
    </row>
    <row r="23" spans="1:10" s="73" customFormat="1" ht="12" customHeight="1">
      <c r="A23" s="71" t="s">
        <v>14</v>
      </c>
      <c r="B23" s="72"/>
      <c r="C23" s="71"/>
      <c r="D23" s="140">
        <v>6000</v>
      </c>
      <c r="E23" s="83"/>
      <c r="F23" s="83"/>
      <c r="G23" s="83"/>
      <c r="H23" s="83"/>
      <c r="I23" s="83"/>
      <c r="J23" s="83"/>
    </row>
    <row r="24" spans="1:10" s="73" customFormat="1" ht="12" customHeight="1">
      <c r="A24" s="71" t="s">
        <v>15</v>
      </c>
      <c r="B24" s="72"/>
      <c r="C24" s="71"/>
      <c r="D24" s="140">
        <v>10000</v>
      </c>
      <c r="E24" s="83"/>
      <c r="F24" s="83"/>
      <c r="G24" s="83"/>
      <c r="H24" s="83"/>
      <c r="I24" s="83"/>
      <c r="J24" s="83"/>
    </row>
    <row r="25" spans="1:10" s="73" customFormat="1" ht="12" customHeight="1">
      <c r="A25" s="71" t="s">
        <v>16</v>
      </c>
      <c r="B25" s="72"/>
      <c r="C25" s="71"/>
      <c r="D25" s="140">
        <v>5500</v>
      </c>
      <c r="E25" s="83"/>
      <c r="F25" s="83"/>
      <c r="G25" s="83"/>
      <c r="H25" s="83"/>
      <c r="I25" s="83"/>
      <c r="J25" s="83"/>
    </row>
    <row r="26" spans="1:10" s="73" customFormat="1" ht="12" customHeight="1">
      <c r="A26" s="71" t="s">
        <v>17</v>
      </c>
      <c r="B26" s="72"/>
      <c r="C26" s="71"/>
      <c r="D26" s="140">
        <v>2000</v>
      </c>
      <c r="E26" s="83"/>
      <c r="F26" s="83"/>
      <c r="G26" s="83"/>
      <c r="H26" s="83"/>
      <c r="I26" s="83"/>
      <c r="J26" s="83"/>
    </row>
    <row r="27" spans="1:10" s="44" customFormat="1" ht="12" customHeight="1">
      <c r="A27" s="85" t="s">
        <v>42</v>
      </c>
      <c r="B27" s="51"/>
      <c r="C27" s="50"/>
      <c r="D27" s="54">
        <f>SUM(D8:D26)</f>
        <v>162800</v>
      </c>
      <c r="E27" s="59"/>
      <c r="F27" s="59"/>
      <c r="G27" s="59"/>
      <c r="H27" s="59"/>
      <c r="I27" s="59"/>
      <c r="J27" s="59"/>
    </row>
    <row r="28" spans="1:10" s="44" customFormat="1" ht="12" customHeight="1">
      <c r="A28" s="55" t="s">
        <v>22</v>
      </c>
      <c r="B28" s="56" t="s">
        <v>46</v>
      </c>
      <c r="C28" s="57" t="s">
        <v>47</v>
      </c>
      <c r="D28" s="58" t="s">
        <v>28</v>
      </c>
      <c r="E28" s="59"/>
      <c r="F28" s="59"/>
      <c r="G28" s="59"/>
      <c r="H28" s="59"/>
      <c r="I28" s="59"/>
      <c r="J28" s="59"/>
    </row>
    <row r="29" spans="1:10" s="68" customFormat="1" ht="12" customHeight="1">
      <c r="A29" s="65" t="s">
        <v>30</v>
      </c>
      <c r="B29" s="69">
        <v>800</v>
      </c>
      <c r="C29" s="67">
        <v>55</v>
      </c>
      <c r="D29" s="74">
        <f>SUM(B29*C29)</f>
        <v>44000</v>
      </c>
      <c r="E29" s="82"/>
      <c r="F29" s="75"/>
      <c r="G29" s="76"/>
      <c r="H29" s="82"/>
      <c r="I29" s="82"/>
      <c r="J29" s="82"/>
    </row>
    <row r="30" spans="1:10" s="68" customFormat="1" ht="12" customHeight="1">
      <c r="A30" s="65" t="s">
        <v>31</v>
      </c>
      <c r="B30" s="69">
        <v>800</v>
      </c>
      <c r="C30" s="67">
        <v>20</v>
      </c>
      <c r="D30" s="74">
        <f>SUM(B30*C30)</f>
        <v>16000</v>
      </c>
      <c r="E30" s="82"/>
      <c r="F30" s="75"/>
      <c r="G30" s="76"/>
      <c r="H30" s="82"/>
      <c r="I30" s="82"/>
      <c r="J30" s="82"/>
    </row>
    <row r="31" spans="1:10" s="68" customFormat="1" ht="12" customHeight="1">
      <c r="A31" s="65" t="s">
        <v>34</v>
      </c>
      <c r="B31" s="69">
        <v>800</v>
      </c>
      <c r="C31" s="67">
        <v>14</v>
      </c>
      <c r="D31" s="74">
        <f aca="true" t="shared" si="0" ref="D31:D41">SUM(B31*C31)</f>
        <v>11200</v>
      </c>
      <c r="E31" s="82"/>
      <c r="F31" s="75"/>
      <c r="G31" s="76"/>
      <c r="H31" s="82"/>
      <c r="I31" s="82"/>
      <c r="J31" s="82"/>
    </row>
    <row r="32" spans="1:10" s="68" customFormat="1" ht="12" customHeight="1">
      <c r="A32" s="65" t="s">
        <v>32</v>
      </c>
      <c r="B32" s="69">
        <v>800</v>
      </c>
      <c r="C32" s="67">
        <v>45</v>
      </c>
      <c r="D32" s="74">
        <f t="shared" si="0"/>
        <v>36000</v>
      </c>
      <c r="E32" s="82"/>
      <c r="F32" s="75"/>
      <c r="G32" s="76"/>
      <c r="H32" s="82"/>
      <c r="I32" s="82"/>
      <c r="J32" s="82"/>
    </row>
    <row r="33" spans="1:10" s="68" customFormat="1" ht="12" customHeight="1">
      <c r="A33" s="65" t="s">
        <v>35</v>
      </c>
      <c r="B33" s="69">
        <v>800</v>
      </c>
      <c r="C33" s="67">
        <v>12</v>
      </c>
      <c r="D33" s="74">
        <f t="shared" si="0"/>
        <v>9600</v>
      </c>
      <c r="E33" s="82"/>
      <c r="F33" s="75"/>
      <c r="G33" s="76"/>
      <c r="H33" s="82"/>
      <c r="I33" s="82"/>
      <c r="J33" s="82"/>
    </row>
    <row r="34" spans="1:10" s="68" customFormat="1" ht="12" customHeight="1">
      <c r="A34" s="65" t="s">
        <v>33</v>
      </c>
      <c r="B34" s="69">
        <v>800</v>
      </c>
      <c r="C34" s="67">
        <v>40</v>
      </c>
      <c r="D34" s="74">
        <f t="shared" si="0"/>
        <v>32000</v>
      </c>
      <c r="E34" s="82"/>
      <c r="F34" s="75"/>
      <c r="G34" s="76"/>
      <c r="H34" s="82"/>
      <c r="I34" s="82"/>
      <c r="J34" s="82"/>
    </row>
    <row r="35" spans="1:10" s="68" customFormat="1" ht="12" customHeight="1">
      <c r="A35" s="65" t="s">
        <v>36</v>
      </c>
      <c r="B35" s="69">
        <v>800</v>
      </c>
      <c r="C35" s="67">
        <v>20</v>
      </c>
      <c r="D35" s="74">
        <f t="shared" si="0"/>
        <v>16000</v>
      </c>
      <c r="E35" s="82"/>
      <c r="F35" s="75"/>
      <c r="G35" s="76"/>
      <c r="H35" s="82"/>
      <c r="I35" s="82"/>
      <c r="J35" s="82"/>
    </row>
    <row r="36" spans="1:10" s="68" customFormat="1" ht="12" customHeight="1">
      <c r="A36" s="65" t="s">
        <v>37</v>
      </c>
      <c r="B36" s="69">
        <v>800</v>
      </c>
      <c r="C36" s="67">
        <v>14</v>
      </c>
      <c r="D36" s="74">
        <f t="shared" si="0"/>
        <v>11200</v>
      </c>
      <c r="E36" s="82"/>
      <c r="F36" s="75"/>
      <c r="G36" s="76"/>
      <c r="H36" s="82"/>
      <c r="I36" s="82"/>
      <c r="J36" s="82"/>
    </row>
    <row r="37" spans="1:10" s="68" customFormat="1" ht="12" customHeight="1">
      <c r="A37" s="65" t="s">
        <v>38</v>
      </c>
      <c r="B37" s="69">
        <v>800</v>
      </c>
      <c r="C37" s="67">
        <v>45</v>
      </c>
      <c r="D37" s="74">
        <f t="shared" si="0"/>
        <v>36000</v>
      </c>
      <c r="E37" s="82"/>
      <c r="F37" s="75"/>
      <c r="G37" s="76"/>
      <c r="H37" s="82"/>
      <c r="I37" s="82"/>
      <c r="J37" s="82"/>
    </row>
    <row r="38" spans="1:10" s="68" customFormat="1" ht="12" customHeight="1">
      <c r="A38" s="65" t="s">
        <v>39</v>
      </c>
      <c r="B38" s="69">
        <v>800</v>
      </c>
      <c r="C38" s="67">
        <v>12</v>
      </c>
      <c r="D38" s="74">
        <f t="shared" si="0"/>
        <v>9600</v>
      </c>
      <c r="E38" s="82"/>
      <c r="F38" s="75"/>
      <c r="G38" s="76"/>
      <c r="H38" s="82"/>
      <c r="I38" s="82"/>
      <c r="J38" s="82"/>
    </row>
    <row r="39" spans="1:10" s="68" customFormat="1" ht="12" customHeight="1">
      <c r="A39" s="65" t="s">
        <v>44</v>
      </c>
      <c r="B39" s="69">
        <v>800</v>
      </c>
      <c r="C39" s="67">
        <v>100</v>
      </c>
      <c r="D39" s="74">
        <f t="shared" si="0"/>
        <v>80000</v>
      </c>
      <c r="E39" s="82"/>
      <c r="F39" s="75"/>
      <c r="G39" s="76"/>
      <c r="H39" s="82"/>
      <c r="I39" s="82"/>
      <c r="J39" s="82"/>
    </row>
    <row r="40" spans="1:10" s="68" customFormat="1" ht="12" customHeight="1">
      <c r="A40" s="65" t="s">
        <v>40</v>
      </c>
      <c r="B40" s="69">
        <v>800</v>
      </c>
      <c r="C40" s="67">
        <v>20</v>
      </c>
      <c r="D40" s="74">
        <f t="shared" si="0"/>
        <v>16000</v>
      </c>
      <c r="E40" s="82"/>
      <c r="F40" s="75"/>
      <c r="G40" s="76"/>
      <c r="H40" s="82"/>
      <c r="I40" s="82"/>
      <c r="J40" s="82"/>
    </row>
    <row r="41" spans="1:10" s="68" customFormat="1" ht="12" customHeight="1">
      <c r="A41" s="65" t="s">
        <v>41</v>
      </c>
      <c r="B41" s="69">
        <v>800</v>
      </c>
      <c r="C41" s="67">
        <v>28</v>
      </c>
      <c r="D41" s="74">
        <f t="shared" si="0"/>
        <v>22400</v>
      </c>
      <c r="E41" s="82"/>
      <c r="F41" s="75"/>
      <c r="G41" s="76"/>
      <c r="H41" s="82"/>
      <c r="I41" s="82"/>
      <c r="J41" s="82"/>
    </row>
    <row r="42" spans="1:10" s="44" customFormat="1" ht="12" customHeight="1">
      <c r="A42" s="55" t="s">
        <v>43</v>
      </c>
      <c r="B42" s="61"/>
      <c r="C42" s="55"/>
      <c r="D42" s="87">
        <f>SUM(D29:D41)</f>
        <v>340000</v>
      </c>
      <c r="E42" s="59"/>
      <c r="F42" s="59"/>
      <c r="G42" s="60"/>
      <c r="H42" s="59"/>
      <c r="I42" s="59"/>
      <c r="J42" s="59"/>
    </row>
    <row r="43" spans="1:10" s="44" customFormat="1" ht="12" customHeight="1">
      <c r="A43" s="62" t="s">
        <v>48</v>
      </c>
      <c r="B43" s="42"/>
      <c r="C43" s="63">
        <f>SUM(C29:C41)</f>
        <v>425</v>
      </c>
      <c r="D43" s="43"/>
      <c r="E43" s="59"/>
      <c r="F43" s="59"/>
      <c r="G43" s="59"/>
      <c r="H43" s="59"/>
      <c r="I43" s="59"/>
      <c r="J43" s="59"/>
    </row>
    <row r="44" spans="1:10" s="44" customFormat="1" ht="12" customHeight="1">
      <c r="A44" s="41" t="s">
        <v>19</v>
      </c>
      <c r="B44" s="42"/>
      <c r="C44" s="41"/>
      <c r="D44" s="141">
        <f>SUM(D27+D42)</f>
        <v>502800</v>
      </c>
      <c r="E44" s="59"/>
      <c r="F44" s="59"/>
      <c r="G44" s="59"/>
      <c r="H44" s="59"/>
      <c r="I44" s="59"/>
      <c r="J44" s="59"/>
    </row>
    <row r="45" spans="1:10" s="44" customFormat="1" ht="12" customHeight="1">
      <c r="A45" s="41" t="s">
        <v>29</v>
      </c>
      <c r="B45" s="42"/>
      <c r="C45" s="41"/>
      <c r="D45" s="46">
        <f>SUM(D6)</f>
        <v>502800</v>
      </c>
      <c r="E45" s="59"/>
      <c r="F45" s="59"/>
      <c r="G45" s="59"/>
      <c r="H45" s="59"/>
      <c r="I45" s="59"/>
      <c r="J45" s="59"/>
    </row>
    <row r="46" spans="1:10" s="44" customFormat="1" ht="12" customHeight="1">
      <c r="A46" s="41" t="s">
        <v>45</v>
      </c>
      <c r="B46" s="42"/>
      <c r="C46" s="41"/>
      <c r="D46" s="98">
        <f>SUM(D45-D44)</f>
        <v>0</v>
      </c>
      <c r="E46" s="59"/>
      <c r="F46" s="59"/>
      <c r="G46" s="59"/>
      <c r="H46" s="59"/>
      <c r="I46" s="59"/>
      <c r="J46" s="59"/>
    </row>
    <row r="47" spans="1:4" ht="18">
      <c r="A47" s="8"/>
      <c r="B47" s="36"/>
      <c r="C47" s="8"/>
      <c r="D47" s="9"/>
    </row>
    <row r="48" spans="1:4" ht="18">
      <c r="A48" s="10"/>
      <c r="B48" s="37"/>
      <c r="C48" s="10"/>
      <c r="D48" s="11"/>
    </row>
    <row r="49" spans="1:4" ht="18">
      <c r="A49" s="7"/>
      <c r="B49" s="38"/>
      <c r="C49" s="7"/>
      <c r="D49" s="9"/>
    </row>
    <row r="50" spans="1:4" ht="18">
      <c r="A50" s="7"/>
      <c r="B50" s="38"/>
      <c r="C50" s="7"/>
      <c r="D50" s="12"/>
    </row>
    <row r="51" spans="1:4" ht="18">
      <c r="A51" s="7"/>
      <c r="B51" s="38"/>
      <c r="C51" s="7"/>
      <c r="D51" s="12"/>
    </row>
    <row r="52" spans="1:4" ht="18">
      <c r="A52" s="7"/>
      <c r="B52" s="38"/>
      <c r="C52" s="7"/>
      <c r="D52" s="12"/>
    </row>
    <row r="53" spans="1:4" ht="18">
      <c r="A53" s="7"/>
      <c r="B53" s="38"/>
      <c r="C53" s="7"/>
      <c r="D53" s="12"/>
    </row>
    <row r="54" spans="1:4" ht="18">
      <c r="A54" s="7"/>
      <c r="B54" s="38"/>
      <c r="C54" s="7"/>
      <c r="D54" s="12"/>
    </row>
    <row r="55" spans="1:4" ht="18">
      <c r="A55" s="7"/>
      <c r="B55" s="38"/>
      <c r="C55" s="7"/>
      <c r="D55" s="12"/>
    </row>
    <row r="56" spans="1:4" ht="18">
      <c r="A56" s="7"/>
      <c r="B56" s="38"/>
      <c r="C56" s="7"/>
      <c r="D56" s="12"/>
    </row>
    <row r="57" spans="1:4" ht="18">
      <c r="A57" s="7"/>
      <c r="B57" s="38"/>
      <c r="C57" s="7"/>
      <c r="D57" s="12"/>
    </row>
    <row r="58" spans="1:4" ht="18">
      <c r="A58" s="7"/>
      <c r="B58" s="38"/>
      <c r="C58" s="7"/>
      <c r="D58" s="12"/>
    </row>
    <row r="59" spans="1:4" ht="18">
      <c r="A59" s="7"/>
      <c r="B59" s="38"/>
      <c r="C59" s="7"/>
      <c r="D59" s="12"/>
    </row>
    <row r="60" spans="1:4" ht="18">
      <c r="A60" s="7"/>
      <c r="B60" s="38"/>
      <c r="C60" s="7"/>
      <c r="D60" s="12"/>
    </row>
    <row r="61" spans="1:4" ht="18">
      <c r="A61" s="7"/>
      <c r="B61" s="38"/>
      <c r="C61" s="7"/>
      <c r="D61" s="12"/>
    </row>
    <row r="62" spans="1:4" ht="18">
      <c r="A62" s="7"/>
      <c r="B62" s="38"/>
      <c r="C62" s="7"/>
      <c r="D62" s="12"/>
    </row>
    <row r="63" spans="1:4" ht="18">
      <c r="A63" s="7"/>
      <c r="B63" s="38"/>
      <c r="C63" s="7"/>
      <c r="D63" s="12"/>
    </row>
    <row r="64" spans="1:4" ht="18">
      <c r="A64" s="7"/>
      <c r="B64" s="38"/>
      <c r="C64" s="7"/>
      <c r="D64" s="12"/>
    </row>
    <row r="65" spans="1:4" ht="18">
      <c r="A65" s="7"/>
      <c r="B65" s="38"/>
      <c r="C65" s="7"/>
      <c r="D65" s="12"/>
    </row>
    <row r="66" spans="1:4" ht="18">
      <c r="A66" s="7"/>
      <c r="B66" s="38"/>
      <c r="C66" s="7"/>
      <c r="D66" s="12"/>
    </row>
    <row r="67" spans="1:4" ht="18">
      <c r="A67" s="7"/>
      <c r="B67" s="38"/>
      <c r="C67" s="7"/>
      <c r="D67" s="12"/>
    </row>
    <row r="68" spans="1:4" ht="18">
      <c r="A68" s="7"/>
      <c r="B68" s="38"/>
      <c r="C68" s="7"/>
      <c r="D68" s="12"/>
    </row>
    <row r="69" spans="1:4" ht="18">
      <c r="A69" s="7"/>
      <c r="B69" s="38"/>
      <c r="C69" s="7"/>
      <c r="D69" s="12"/>
    </row>
    <row r="70" spans="1:4" ht="18">
      <c r="A70" s="7"/>
      <c r="B70" s="38"/>
      <c r="C70" s="7"/>
      <c r="D70" s="12"/>
    </row>
    <row r="71" spans="1:4" ht="18">
      <c r="A71" s="7"/>
      <c r="B71" s="38"/>
      <c r="C71" s="7"/>
      <c r="D71" s="12"/>
    </row>
    <row r="72" spans="1:4" ht="18">
      <c r="A72" s="13"/>
      <c r="B72" s="39"/>
      <c r="C72" s="13"/>
      <c r="D72" s="9"/>
    </row>
    <row r="73" spans="1:4" ht="18">
      <c r="A73" s="13"/>
      <c r="B73" s="39"/>
      <c r="C73" s="13"/>
      <c r="D73" s="9"/>
    </row>
    <row r="74" spans="1:4" ht="18">
      <c r="A74" s="13"/>
      <c r="B74" s="39"/>
      <c r="C74" s="13"/>
      <c r="D74" s="9"/>
    </row>
    <row r="75" spans="1:4" ht="18">
      <c r="A75" s="13"/>
      <c r="B75" s="39"/>
      <c r="C75" s="13"/>
      <c r="D75" s="9"/>
    </row>
    <row r="76" spans="1:4" ht="18">
      <c r="A76" s="7"/>
      <c r="B76" s="38"/>
      <c r="C76" s="7"/>
      <c r="D76" s="9"/>
    </row>
    <row r="77" spans="1:4" ht="18">
      <c r="A77" s="7"/>
      <c r="B77" s="38"/>
      <c r="C77" s="7"/>
      <c r="D77" s="9"/>
    </row>
    <row r="78" spans="1:4" ht="18">
      <c r="A78" s="7"/>
      <c r="B78" s="38"/>
      <c r="C78" s="7"/>
      <c r="D78" s="9"/>
    </row>
    <row r="79" spans="1:4" ht="18">
      <c r="A79" s="7"/>
      <c r="B79" s="38"/>
      <c r="C79" s="7"/>
      <c r="D79" s="9"/>
    </row>
    <row r="80" spans="1:4" ht="18">
      <c r="A80" s="7"/>
      <c r="B80" s="38"/>
      <c r="C80" s="7"/>
      <c r="D80" s="9"/>
    </row>
    <row r="81" spans="1:4" ht="18">
      <c r="A81" s="7"/>
      <c r="B81" s="38"/>
      <c r="C81" s="7"/>
      <c r="D81" s="9"/>
    </row>
    <row r="82" spans="1:4" ht="18">
      <c r="A82" s="7"/>
      <c r="B82" s="38"/>
      <c r="C82" s="7"/>
      <c r="D82" s="9"/>
    </row>
    <row r="83" spans="1:4" ht="18">
      <c r="A83" s="7"/>
      <c r="B83" s="38"/>
      <c r="C83" s="7"/>
      <c r="D83" s="9"/>
    </row>
    <row r="84" spans="1:4" ht="18">
      <c r="A84" s="7"/>
      <c r="B84" s="38"/>
      <c r="C84" s="7"/>
      <c r="D84" s="9"/>
    </row>
    <row r="85" spans="1:4" ht="18">
      <c r="A85" s="7"/>
      <c r="B85" s="38"/>
      <c r="C85" s="7"/>
      <c r="D85" s="9"/>
    </row>
    <row r="86" spans="1:4" ht="18">
      <c r="A86" s="7"/>
      <c r="B86" s="38"/>
      <c r="C86" s="7"/>
      <c r="D86" s="9"/>
    </row>
    <row r="87" spans="1:4" ht="18">
      <c r="A87" s="7"/>
      <c r="B87" s="38"/>
      <c r="C87" s="7"/>
      <c r="D87" s="9"/>
    </row>
    <row r="88" spans="1:4" ht="18">
      <c r="A88" s="7"/>
      <c r="B88" s="38"/>
      <c r="C88" s="7"/>
      <c r="D88" s="9"/>
    </row>
    <row r="89" spans="1:4" ht="18">
      <c r="A89" s="7"/>
      <c r="B89" s="38"/>
      <c r="C89" s="7"/>
      <c r="D89" s="9"/>
    </row>
    <row r="90" spans="1:4" ht="18">
      <c r="A90" s="7"/>
      <c r="B90" s="38"/>
      <c r="C90" s="7"/>
      <c r="D90" s="9"/>
    </row>
    <row r="91" spans="1:4" ht="18">
      <c r="A91" s="7"/>
      <c r="B91" s="38"/>
      <c r="C91" s="7"/>
      <c r="D91" s="9"/>
    </row>
    <row r="92" spans="1:4" ht="18">
      <c r="A92" s="7"/>
      <c r="B92" s="38"/>
      <c r="C92" s="7"/>
      <c r="D92" s="9"/>
    </row>
    <row r="93" spans="1:4" ht="18">
      <c r="A93" s="7"/>
      <c r="B93" s="38"/>
      <c r="C93" s="7"/>
      <c r="D93" s="9"/>
    </row>
    <row r="94" spans="1:4" ht="18">
      <c r="A94" s="7"/>
      <c r="B94" s="38"/>
      <c r="C94" s="7"/>
      <c r="D94" s="9"/>
    </row>
    <row r="95" spans="1:4" ht="18">
      <c r="A95" s="7"/>
      <c r="B95" s="38"/>
      <c r="C95" s="7"/>
      <c r="D95" s="9"/>
    </row>
    <row r="96" spans="1:4" ht="18">
      <c r="A96" s="7"/>
      <c r="B96" s="38"/>
      <c r="C96" s="7"/>
      <c r="D96" s="9"/>
    </row>
    <row r="97" spans="1:4" ht="18">
      <c r="A97" s="7"/>
      <c r="B97" s="38"/>
      <c r="C97" s="7"/>
      <c r="D97" s="9"/>
    </row>
    <row r="98" spans="1:4" ht="18">
      <c r="A98" s="7"/>
      <c r="B98" s="38"/>
      <c r="C98" s="7"/>
      <c r="D98" s="9"/>
    </row>
    <row r="99" spans="1:4" ht="18">
      <c r="A99" s="7"/>
      <c r="B99" s="38"/>
      <c r="C99" s="7"/>
      <c r="D99" s="9"/>
    </row>
    <row r="100" spans="1:4" ht="18">
      <c r="A100" s="7"/>
      <c r="B100" s="38"/>
      <c r="C100" s="7"/>
      <c r="D100" s="9"/>
    </row>
    <row r="101" spans="1:4" ht="18">
      <c r="A101" s="7"/>
      <c r="B101" s="38"/>
      <c r="C101" s="7"/>
      <c r="D101" s="9"/>
    </row>
    <row r="102" spans="1:4" ht="18">
      <c r="A102" s="7"/>
      <c r="B102" s="38"/>
      <c r="C102" s="7"/>
      <c r="D102" s="9"/>
    </row>
    <row r="103" spans="1:4" ht="18">
      <c r="A103" s="7"/>
      <c r="B103" s="38"/>
      <c r="C103" s="7"/>
      <c r="D103" s="9"/>
    </row>
    <row r="104" spans="1:4" ht="18">
      <c r="A104" s="7"/>
      <c r="B104" s="38"/>
      <c r="C104" s="7"/>
      <c r="D104" s="9"/>
    </row>
    <row r="105" spans="1:4" ht="18">
      <c r="A105" s="7"/>
      <c r="B105" s="38"/>
      <c r="C105" s="7"/>
      <c r="D105" s="9"/>
    </row>
    <row r="106" spans="1:4" ht="18">
      <c r="A106" s="7"/>
      <c r="B106" s="38"/>
      <c r="C106" s="7"/>
      <c r="D106" s="9"/>
    </row>
    <row r="107" spans="1:4" ht="18">
      <c r="A107" s="7"/>
      <c r="B107" s="38"/>
      <c r="C107" s="7"/>
      <c r="D107" s="9"/>
    </row>
    <row r="108" spans="1:4" ht="18">
      <c r="A108" s="7"/>
      <c r="B108" s="38"/>
      <c r="C108" s="7"/>
      <c r="D108" s="9"/>
    </row>
    <row r="109" spans="1:4" ht="18">
      <c r="A109" s="7"/>
      <c r="B109" s="38"/>
      <c r="C109" s="7"/>
      <c r="D109" s="9"/>
    </row>
    <row r="110" spans="1:4" ht="18">
      <c r="A110" s="7"/>
      <c r="B110" s="38"/>
      <c r="C110" s="7"/>
      <c r="D110" s="9"/>
    </row>
    <row r="111" spans="1:4" ht="18">
      <c r="A111" s="7"/>
      <c r="B111" s="38"/>
      <c r="C111" s="7"/>
      <c r="D111" s="9"/>
    </row>
    <row r="112" spans="1:4" ht="18">
      <c r="A112" s="7"/>
      <c r="B112" s="38"/>
      <c r="C112" s="7"/>
      <c r="D112" s="9"/>
    </row>
    <row r="113" spans="1:4" ht="18">
      <c r="A113" s="7"/>
      <c r="B113" s="38"/>
      <c r="C113" s="7"/>
      <c r="D113" s="9"/>
    </row>
    <row r="114" spans="1:4" ht="18">
      <c r="A114" s="7"/>
      <c r="B114" s="38"/>
      <c r="C114" s="7"/>
      <c r="D114" s="9"/>
    </row>
    <row r="115" spans="1:4" ht="18">
      <c r="A115" s="7"/>
      <c r="B115" s="38"/>
      <c r="C115" s="7"/>
      <c r="D115" s="9"/>
    </row>
    <row r="116" spans="1:4" ht="18">
      <c r="A116" s="7"/>
      <c r="B116" s="38"/>
      <c r="C116" s="7"/>
      <c r="D116" s="9"/>
    </row>
    <row r="117" spans="1:4" ht="18">
      <c r="A117" s="7"/>
      <c r="B117" s="38"/>
      <c r="C117" s="7"/>
      <c r="D117" s="9"/>
    </row>
    <row r="118" spans="1:4" ht="18">
      <c r="A118" s="7"/>
      <c r="B118" s="38"/>
      <c r="C118" s="7"/>
      <c r="D118" s="9"/>
    </row>
    <row r="119" spans="1:4" ht="18">
      <c r="A119" s="7"/>
      <c r="B119" s="38"/>
      <c r="C119" s="7"/>
      <c r="D119" s="9"/>
    </row>
    <row r="120" spans="1:4" ht="18">
      <c r="A120" s="7"/>
      <c r="B120" s="38"/>
      <c r="C120" s="7"/>
      <c r="D120" s="9"/>
    </row>
    <row r="121" spans="1:4" ht="18">
      <c r="A121" s="7"/>
      <c r="B121" s="38"/>
      <c r="C121" s="7"/>
      <c r="D121" s="9"/>
    </row>
    <row r="122" spans="1:4" ht="18">
      <c r="A122" s="7"/>
      <c r="B122" s="38"/>
      <c r="C122" s="7"/>
      <c r="D122" s="9"/>
    </row>
    <row r="123" spans="1:4" ht="18">
      <c r="A123" s="7"/>
      <c r="B123" s="38"/>
      <c r="C123" s="7"/>
      <c r="D123" s="9"/>
    </row>
    <row r="124" spans="1:4" ht="18">
      <c r="A124" s="7"/>
      <c r="B124" s="38"/>
      <c r="C124" s="7"/>
      <c r="D124" s="9"/>
    </row>
    <row r="125" spans="1:4" ht="18">
      <c r="A125" s="7"/>
      <c r="B125" s="38"/>
      <c r="C125" s="7"/>
      <c r="D125" s="9"/>
    </row>
    <row r="126" spans="1:4" ht="18">
      <c r="A126" s="7"/>
      <c r="B126" s="38"/>
      <c r="C126" s="7"/>
      <c r="D126" s="9"/>
    </row>
    <row r="127" spans="1:4" ht="18">
      <c r="A127" s="7"/>
      <c r="B127" s="38"/>
      <c r="C127" s="7"/>
      <c r="D127" s="9"/>
    </row>
    <row r="128" spans="1:4" ht="18">
      <c r="A128" s="7"/>
      <c r="B128" s="38"/>
      <c r="C128" s="7"/>
      <c r="D128" s="9"/>
    </row>
    <row r="129" spans="1:4" ht="18">
      <c r="A129" s="7"/>
      <c r="B129" s="38"/>
      <c r="C129" s="7"/>
      <c r="D129" s="9"/>
    </row>
    <row r="130" spans="1:4" ht="18">
      <c r="A130" s="7"/>
      <c r="B130" s="38"/>
      <c r="C130" s="7"/>
      <c r="D130" s="9"/>
    </row>
    <row r="131" spans="1:4" ht="18">
      <c r="A131" s="7"/>
      <c r="B131" s="38"/>
      <c r="C131" s="7"/>
      <c r="D131" s="9"/>
    </row>
    <row r="132" spans="1:4" ht="18">
      <c r="A132" s="7"/>
      <c r="B132" s="38"/>
      <c r="C132" s="7"/>
      <c r="D132" s="9"/>
    </row>
    <row r="133" spans="1:4" ht="18">
      <c r="A133" s="7"/>
      <c r="B133" s="38"/>
      <c r="C133" s="7"/>
      <c r="D133" s="9"/>
    </row>
    <row r="134" spans="1:4" ht="18">
      <c r="A134" s="7"/>
      <c r="B134" s="38"/>
      <c r="C134" s="7"/>
      <c r="D134" s="9"/>
    </row>
    <row r="135" spans="1:4" ht="18">
      <c r="A135" s="7"/>
      <c r="B135" s="38"/>
      <c r="C135" s="7"/>
      <c r="D135" s="9"/>
    </row>
    <row r="136" spans="1:4" ht="18">
      <c r="A136" s="7"/>
      <c r="B136" s="38"/>
      <c r="C136" s="7"/>
      <c r="D136" s="9"/>
    </row>
    <row r="137" spans="1:4" ht="18">
      <c r="A137" s="7"/>
      <c r="B137" s="38"/>
      <c r="C137" s="7"/>
      <c r="D137" s="9"/>
    </row>
    <row r="138" spans="1:4" ht="18">
      <c r="A138" s="7"/>
      <c r="B138" s="38"/>
      <c r="C138" s="7"/>
      <c r="D138" s="9"/>
    </row>
    <row r="139" spans="1:4" ht="18">
      <c r="A139" s="7"/>
      <c r="B139" s="38"/>
      <c r="C139" s="7"/>
      <c r="D139" s="9"/>
    </row>
    <row r="140" spans="1:4" ht="18">
      <c r="A140" s="7"/>
      <c r="B140" s="38"/>
      <c r="C140" s="7"/>
      <c r="D140" s="9"/>
    </row>
    <row r="141" spans="1:4" ht="18">
      <c r="A141" s="7"/>
      <c r="B141" s="38"/>
      <c r="C141" s="7"/>
      <c r="D141" s="9"/>
    </row>
    <row r="142" spans="1:4" ht="18">
      <c r="A142" s="7"/>
      <c r="B142" s="38"/>
      <c r="C142" s="7"/>
      <c r="D142" s="9"/>
    </row>
    <row r="143" spans="1:4" ht="18">
      <c r="A143" s="7"/>
      <c r="B143" s="38"/>
      <c r="C143" s="7"/>
      <c r="D143" s="9"/>
    </row>
    <row r="144" spans="1:4" ht="18">
      <c r="A144" s="7"/>
      <c r="B144" s="38"/>
      <c r="C144" s="7"/>
      <c r="D144" s="9"/>
    </row>
    <row r="145" spans="1:4" ht="18">
      <c r="A145" s="7"/>
      <c r="B145" s="38"/>
      <c r="C145" s="7"/>
      <c r="D145" s="9"/>
    </row>
    <row r="146" spans="1:4" ht="18">
      <c r="A146" s="7"/>
      <c r="B146" s="38"/>
      <c r="C146" s="7"/>
      <c r="D146" s="9"/>
    </row>
    <row r="147" spans="1:4" ht="18">
      <c r="A147" s="7"/>
      <c r="B147" s="38"/>
      <c r="C147" s="7"/>
      <c r="D147" s="9"/>
    </row>
    <row r="148" spans="1:4" ht="18">
      <c r="A148" s="7"/>
      <c r="B148" s="38"/>
      <c r="C148" s="7"/>
      <c r="D148" s="9"/>
    </row>
    <row r="149" spans="1:4" ht="18">
      <c r="A149" s="7"/>
      <c r="B149" s="38"/>
      <c r="C149" s="7"/>
      <c r="D149" s="9"/>
    </row>
    <row r="150" spans="1:4" ht="18">
      <c r="A150" s="7"/>
      <c r="B150" s="38"/>
      <c r="C150" s="7"/>
      <c r="D150" s="9"/>
    </row>
    <row r="151" spans="1:4" ht="18">
      <c r="A151" s="7"/>
      <c r="B151" s="38"/>
      <c r="C151" s="7"/>
      <c r="D151" s="9"/>
    </row>
    <row r="152" spans="1:4" ht="18">
      <c r="A152" s="7"/>
      <c r="B152" s="38"/>
      <c r="C152" s="7"/>
      <c r="D152" s="9"/>
    </row>
    <row r="153" spans="1:4" ht="18">
      <c r="A153" s="7"/>
      <c r="B153" s="38"/>
      <c r="C153" s="7"/>
      <c r="D153" s="9"/>
    </row>
    <row r="154" spans="1:4" ht="18">
      <c r="A154" s="7"/>
      <c r="B154" s="38"/>
      <c r="C154" s="7"/>
      <c r="D154" s="9"/>
    </row>
    <row r="155" spans="1:4" ht="18">
      <c r="A155" s="7"/>
      <c r="B155" s="38"/>
      <c r="C155" s="7"/>
      <c r="D155" s="9"/>
    </row>
    <row r="156" spans="1:4" ht="18">
      <c r="A156" s="7"/>
      <c r="B156" s="38"/>
      <c r="C156" s="7"/>
      <c r="D156" s="9"/>
    </row>
    <row r="157" spans="1:4" ht="18">
      <c r="A157" s="7"/>
      <c r="B157" s="38"/>
      <c r="C157" s="7"/>
      <c r="D157" s="9"/>
    </row>
    <row r="158" spans="1:4" ht="18">
      <c r="A158" s="7"/>
      <c r="B158" s="38"/>
      <c r="C158" s="7"/>
      <c r="D158" s="9"/>
    </row>
    <row r="159" spans="1:4" ht="18">
      <c r="A159" s="7"/>
      <c r="B159" s="38"/>
      <c r="C159" s="7"/>
      <c r="D159" s="9"/>
    </row>
    <row r="160" spans="1:4" ht="18">
      <c r="A160" s="7"/>
      <c r="B160" s="38"/>
      <c r="C160" s="7"/>
      <c r="D160" s="9"/>
    </row>
    <row r="161" spans="1:4" ht="18">
      <c r="A161" s="7"/>
      <c r="B161" s="38"/>
      <c r="C161" s="7"/>
      <c r="D161" s="9"/>
    </row>
    <row r="162" spans="1:4" ht="18">
      <c r="A162" s="7"/>
      <c r="B162" s="38"/>
      <c r="C162" s="7"/>
      <c r="D162" s="9"/>
    </row>
    <row r="163" spans="1:4" ht="18">
      <c r="A163" s="7"/>
      <c r="B163" s="38"/>
      <c r="C163" s="7"/>
      <c r="D163" s="9"/>
    </row>
    <row r="164" spans="1:4" ht="18">
      <c r="A164" s="7"/>
      <c r="B164" s="38"/>
      <c r="C164" s="7"/>
      <c r="D164" s="9"/>
    </row>
    <row r="165" spans="1:4" ht="18">
      <c r="A165" s="7"/>
      <c r="B165" s="38"/>
      <c r="C165" s="7"/>
      <c r="D165" s="9"/>
    </row>
    <row r="166" spans="1:4" ht="18">
      <c r="A166" s="7"/>
      <c r="B166" s="38"/>
      <c r="C166" s="7"/>
      <c r="D166" s="9"/>
    </row>
    <row r="167" spans="1:4" ht="18">
      <c r="A167" s="7"/>
      <c r="B167" s="38"/>
      <c r="C167" s="7"/>
      <c r="D167" s="9"/>
    </row>
    <row r="168" spans="1:4" ht="18">
      <c r="A168" s="7"/>
      <c r="B168" s="38"/>
      <c r="C168" s="7"/>
      <c r="D168" s="9"/>
    </row>
  </sheetData>
  <sheetProtection/>
  <mergeCells count="1">
    <mergeCell ref="A1:D1"/>
  </mergeCells>
  <conditionalFormatting sqref="D46">
    <cfRule type="cellIs" priority="1" dxfId="1" operator="greaterThanOrEqual" stopIfTrue="1">
      <formula>0</formula>
    </cfRule>
    <cfRule type="cellIs" priority="2" dxfId="0" operator="lessThan" stopIfTrue="1">
      <formula>0</formula>
    </cfRule>
  </conditionalFormatting>
  <printOptions/>
  <pageMargins left="0.5" right="0.5" top="0.5" bottom="0.5" header="0.25" footer="0.19"/>
  <pageSetup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dimension ref="A1:A26"/>
  <sheetViews>
    <sheetView showGridLines="0" zoomScalePageLayoutView="0" workbookViewId="0" topLeftCell="A1">
      <selection activeCell="A6" sqref="A6"/>
    </sheetView>
  </sheetViews>
  <sheetFormatPr defaultColWidth="9.140625" defaultRowHeight="12.75"/>
  <cols>
    <col min="1" max="1" width="133.7109375" style="19" customWidth="1"/>
    <col min="2" max="16384" width="9.140625" style="14" customWidth="1"/>
  </cols>
  <sheetData>
    <row r="1" ht="26.25">
      <c r="A1" s="20" t="s">
        <v>49</v>
      </c>
    </row>
    <row r="3" ht="36">
      <c r="A3" s="19" t="s">
        <v>50</v>
      </c>
    </row>
    <row r="5" ht="18">
      <c r="A5" s="19" t="s">
        <v>80</v>
      </c>
    </row>
    <row r="6" ht="18">
      <c r="A6" s="19" t="s">
        <v>81</v>
      </c>
    </row>
    <row r="7" ht="18">
      <c r="A7" s="19" t="s">
        <v>73</v>
      </c>
    </row>
    <row r="9" ht="36">
      <c r="A9" s="19" t="s">
        <v>82</v>
      </c>
    </row>
    <row r="11" ht="18">
      <c r="A11" s="5" t="s">
        <v>83</v>
      </c>
    </row>
    <row r="12" ht="18">
      <c r="A12" s="5" t="s">
        <v>84</v>
      </c>
    </row>
    <row r="13" ht="18">
      <c r="A13" s="5" t="s">
        <v>85</v>
      </c>
    </row>
    <row r="19" ht="51.75" customHeight="1">
      <c r="A19" s="19" t="s">
        <v>78</v>
      </c>
    </row>
    <row r="21" ht="37.5" customHeight="1">
      <c r="A21" s="19" t="s">
        <v>51</v>
      </c>
    </row>
    <row r="23" ht="18">
      <c r="A23" s="19" t="s">
        <v>74</v>
      </c>
    </row>
    <row r="24" ht="18">
      <c r="A24" s="19" t="s">
        <v>75</v>
      </c>
    </row>
    <row r="25" ht="18">
      <c r="A25" s="19" t="s">
        <v>76</v>
      </c>
    </row>
    <row r="26" ht="18">
      <c r="A26" s="19" t="s">
        <v>77</v>
      </c>
    </row>
  </sheetData>
  <sheetProtection sheet="1" objects="1" scenarios="1"/>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J75"/>
  <sheetViews>
    <sheetView showGridLines="0" zoomScalePageLayoutView="0" workbookViewId="0" topLeftCell="A1">
      <selection activeCell="J4" sqref="J4"/>
    </sheetView>
  </sheetViews>
  <sheetFormatPr defaultColWidth="9.140625" defaultRowHeight="12.75"/>
  <cols>
    <col min="1" max="1" width="30.00390625" style="5" customWidth="1"/>
    <col min="2" max="2" width="9.00390625" style="5" customWidth="1"/>
    <col min="3" max="3" width="15.421875" style="5" customWidth="1"/>
    <col min="4" max="4" width="16.28125" style="9" customWidth="1"/>
    <col min="5" max="10" width="9.140625" style="6" customWidth="1"/>
  </cols>
  <sheetData>
    <row r="1" spans="1:4" ht="16.5" customHeight="1">
      <c r="A1" s="142" t="s">
        <v>86</v>
      </c>
      <c r="B1" s="143"/>
      <c r="C1" s="143"/>
      <c r="D1" s="143"/>
    </row>
    <row r="2" spans="1:10" s="44" customFormat="1" ht="12" customHeight="1">
      <c r="A2" s="90" t="s">
        <v>20</v>
      </c>
      <c r="B2" s="77" t="s">
        <v>26</v>
      </c>
      <c r="C2" s="77" t="s">
        <v>27</v>
      </c>
      <c r="D2" s="80" t="s">
        <v>28</v>
      </c>
      <c r="E2" s="59"/>
      <c r="F2" s="59"/>
      <c r="G2" s="59"/>
      <c r="H2" s="59"/>
      <c r="I2" s="59"/>
      <c r="J2" s="59"/>
    </row>
    <row r="3" spans="1:10" s="44" customFormat="1" ht="12" customHeight="1">
      <c r="A3" s="41" t="s">
        <v>23</v>
      </c>
      <c r="B3" s="86">
        <v>800</v>
      </c>
      <c r="C3" s="45"/>
      <c r="D3" s="46">
        <f>SUM(B3*C3)</f>
        <v>0</v>
      </c>
      <c r="E3" s="59"/>
      <c r="F3" s="59"/>
      <c r="G3" s="59"/>
      <c r="H3" s="59"/>
      <c r="I3" s="59"/>
      <c r="J3" s="59"/>
    </row>
    <row r="4" spans="1:10" s="44" customFormat="1" ht="12" customHeight="1">
      <c r="A4" s="84" t="s">
        <v>29</v>
      </c>
      <c r="B4" s="47"/>
      <c r="C4" s="49"/>
      <c r="D4" s="46">
        <f>SUM(D3:D3)</f>
        <v>0</v>
      </c>
      <c r="E4" s="59"/>
      <c r="F4" s="59"/>
      <c r="G4" s="59"/>
      <c r="H4" s="59"/>
      <c r="I4" s="59"/>
      <c r="J4" s="59"/>
    </row>
    <row r="5" spans="1:10" s="44" customFormat="1" ht="12" customHeight="1">
      <c r="A5" s="85" t="s">
        <v>21</v>
      </c>
      <c r="B5" s="50"/>
      <c r="C5" s="52"/>
      <c r="D5" s="53"/>
      <c r="E5" s="59"/>
      <c r="F5" s="59"/>
      <c r="G5" s="59"/>
      <c r="H5" s="59"/>
      <c r="I5" s="59"/>
      <c r="J5" s="59"/>
    </row>
    <row r="6" spans="1:10" s="68" customFormat="1" ht="12" customHeight="1">
      <c r="A6" s="65" t="s">
        <v>0</v>
      </c>
      <c r="B6" s="65"/>
      <c r="C6" s="65"/>
      <c r="D6" s="70">
        <v>62000</v>
      </c>
      <c r="E6" s="82"/>
      <c r="F6" s="82"/>
      <c r="G6" s="82"/>
      <c r="H6" s="82"/>
      <c r="I6" s="82"/>
      <c r="J6" s="82"/>
    </row>
    <row r="7" spans="1:10" s="68" customFormat="1" ht="12" customHeight="1">
      <c r="A7" s="65" t="s">
        <v>1</v>
      </c>
      <c r="B7" s="65"/>
      <c r="C7" s="65"/>
      <c r="D7" s="70">
        <v>7500</v>
      </c>
      <c r="E7" s="82"/>
      <c r="F7" s="82"/>
      <c r="G7" s="82"/>
      <c r="H7" s="82"/>
      <c r="I7" s="82"/>
      <c r="J7" s="82"/>
    </row>
    <row r="8" spans="1:10" s="68" customFormat="1" ht="12" customHeight="1">
      <c r="A8" s="65" t="s">
        <v>2</v>
      </c>
      <c r="B8" s="65"/>
      <c r="C8" s="65"/>
      <c r="D8" s="70">
        <v>8000</v>
      </c>
      <c r="E8" s="82"/>
      <c r="F8" s="82"/>
      <c r="G8" s="82"/>
      <c r="H8" s="82"/>
      <c r="I8" s="82"/>
      <c r="J8" s="82"/>
    </row>
    <row r="9" spans="1:10" s="68" customFormat="1" ht="12" customHeight="1">
      <c r="A9" s="65" t="s">
        <v>3</v>
      </c>
      <c r="B9" s="65"/>
      <c r="C9" s="65"/>
      <c r="D9" s="70">
        <v>6000</v>
      </c>
      <c r="E9" s="82"/>
      <c r="F9" s="82"/>
      <c r="G9" s="82"/>
      <c r="H9" s="82"/>
      <c r="I9" s="82"/>
      <c r="J9" s="82"/>
    </row>
    <row r="10" spans="1:10" s="68" customFormat="1" ht="12" customHeight="1">
      <c r="A10" s="65" t="s">
        <v>4</v>
      </c>
      <c r="B10" s="65"/>
      <c r="C10" s="65"/>
      <c r="D10" s="70">
        <v>15000</v>
      </c>
      <c r="E10" s="82"/>
      <c r="F10" s="82"/>
      <c r="G10" s="82"/>
      <c r="H10" s="82"/>
      <c r="I10" s="82"/>
      <c r="J10" s="82"/>
    </row>
    <row r="11" spans="1:10" s="68" customFormat="1" ht="12" customHeight="1">
      <c r="A11" s="65" t="s">
        <v>5</v>
      </c>
      <c r="B11" s="65"/>
      <c r="C11" s="65"/>
      <c r="D11" s="70">
        <v>6000</v>
      </c>
      <c r="E11" s="82"/>
      <c r="F11" s="82"/>
      <c r="G11" s="82"/>
      <c r="H11" s="82"/>
      <c r="I11" s="82"/>
      <c r="J11" s="82"/>
    </row>
    <row r="12" spans="1:10" s="68" customFormat="1" ht="12" customHeight="1">
      <c r="A12" s="65" t="s">
        <v>6</v>
      </c>
      <c r="B12" s="65"/>
      <c r="C12" s="65"/>
      <c r="D12" s="70">
        <v>800</v>
      </c>
      <c r="E12" s="82"/>
      <c r="F12" s="82"/>
      <c r="G12" s="82"/>
      <c r="H12" s="82"/>
      <c r="I12" s="82"/>
      <c r="J12" s="82"/>
    </row>
    <row r="13" spans="1:10" s="68" customFormat="1" ht="12" customHeight="1">
      <c r="A13" s="65" t="s">
        <v>18</v>
      </c>
      <c r="B13" s="65"/>
      <c r="C13" s="65"/>
      <c r="D13" s="70">
        <v>8000</v>
      </c>
      <c r="E13" s="82"/>
      <c r="F13" s="82"/>
      <c r="G13" s="82"/>
      <c r="H13" s="82"/>
      <c r="I13" s="82"/>
      <c r="J13" s="82"/>
    </row>
    <row r="14" spans="1:10" s="68" customFormat="1" ht="12" customHeight="1">
      <c r="A14" s="65" t="s">
        <v>7</v>
      </c>
      <c r="B14" s="65"/>
      <c r="C14" s="65"/>
      <c r="D14" s="70">
        <v>5000</v>
      </c>
      <c r="E14" s="82"/>
      <c r="F14" s="82"/>
      <c r="G14" s="82"/>
      <c r="H14" s="82"/>
      <c r="I14" s="82"/>
      <c r="J14" s="82"/>
    </row>
    <row r="15" spans="1:10" s="68" customFormat="1" ht="12" customHeight="1">
      <c r="A15" s="65" t="s">
        <v>8</v>
      </c>
      <c r="B15" s="65"/>
      <c r="C15" s="65"/>
      <c r="D15" s="70">
        <v>10000</v>
      </c>
      <c r="E15" s="82"/>
      <c r="F15" s="82"/>
      <c r="G15" s="82"/>
      <c r="H15" s="82"/>
      <c r="I15" s="82"/>
      <c r="J15" s="82"/>
    </row>
    <row r="16" spans="1:10" s="68" customFormat="1" ht="12" customHeight="1">
      <c r="A16" s="65" t="s">
        <v>9</v>
      </c>
      <c r="B16" s="65"/>
      <c r="C16" s="65"/>
      <c r="D16" s="70">
        <v>4500</v>
      </c>
      <c r="E16" s="82"/>
      <c r="F16" s="82"/>
      <c r="G16" s="82"/>
      <c r="H16" s="82"/>
      <c r="I16" s="82"/>
      <c r="J16" s="82"/>
    </row>
    <row r="17" spans="1:10" s="68" customFormat="1" ht="12" customHeight="1">
      <c r="A17" s="65" t="s">
        <v>10</v>
      </c>
      <c r="B17" s="65"/>
      <c r="C17" s="65"/>
      <c r="D17" s="70">
        <v>1000</v>
      </c>
      <c r="E17" s="82"/>
      <c r="F17" s="82"/>
      <c r="G17" s="82"/>
      <c r="H17" s="82"/>
      <c r="I17" s="82"/>
      <c r="J17" s="82"/>
    </row>
    <row r="18" spans="1:10" s="68" customFormat="1" ht="12" customHeight="1">
      <c r="A18" s="65" t="s">
        <v>11</v>
      </c>
      <c r="B18" s="65"/>
      <c r="C18" s="65"/>
      <c r="D18" s="70">
        <v>1000</v>
      </c>
      <c r="E18" s="82"/>
      <c r="F18" s="82"/>
      <c r="G18" s="82"/>
      <c r="H18" s="82"/>
      <c r="I18" s="82"/>
      <c r="J18" s="82"/>
    </row>
    <row r="19" spans="1:10" s="68" customFormat="1" ht="12" customHeight="1">
      <c r="A19" s="65" t="s">
        <v>12</v>
      </c>
      <c r="B19" s="65"/>
      <c r="C19" s="65"/>
      <c r="D19" s="70">
        <v>2000</v>
      </c>
      <c r="E19" s="82"/>
      <c r="F19" s="82"/>
      <c r="G19" s="82"/>
      <c r="H19" s="82"/>
      <c r="I19" s="82"/>
      <c r="J19" s="82"/>
    </row>
    <row r="20" spans="1:10" s="68" customFormat="1" ht="12" customHeight="1">
      <c r="A20" s="65" t="s">
        <v>13</v>
      </c>
      <c r="B20" s="65"/>
      <c r="C20" s="65"/>
      <c r="D20" s="70">
        <v>2500</v>
      </c>
      <c r="E20" s="82"/>
      <c r="F20" s="82"/>
      <c r="G20" s="82"/>
      <c r="H20" s="82"/>
      <c r="I20" s="82"/>
      <c r="J20" s="82"/>
    </row>
    <row r="21" spans="1:10" s="68" customFormat="1" ht="12" customHeight="1">
      <c r="A21" s="65" t="s">
        <v>14</v>
      </c>
      <c r="B21" s="65"/>
      <c r="C21" s="65"/>
      <c r="D21" s="70">
        <v>6000</v>
      </c>
      <c r="E21" s="82"/>
      <c r="F21" s="82"/>
      <c r="G21" s="82"/>
      <c r="H21" s="82"/>
      <c r="I21" s="82"/>
      <c r="J21" s="82"/>
    </row>
    <row r="22" spans="1:10" s="68" customFormat="1" ht="12" customHeight="1">
      <c r="A22" s="65" t="s">
        <v>15</v>
      </c>
      <c r="B22" s="65"/>
      <c r="C22" s="65"/>
      <c r="D22" s="70">
        <v>10000</v>
      </c>
      <c r="E22" s="82"/>
      <c r="F22" s="82"/>
      <c r="G22" s="82"/>
      <c r="H22" s="82"/>
      <c r="I22" s="82"/>
      <c r="J22" s="82"/>
    </row>
    <row r="23" spans="1:10" s="68" customFormat="1" ht="12" customHeight="1">
      <c r="A23" s="65" t="s">
        <v>16</v>
      </c>
      <c r="B23" s="65"/>
      <c r="C23" s="65"/>
      <c r="D23" s="70">
        <v>5500</v>
      </c>
      <c r="E23" s="82"/>
      <c r="F23" s="82"/>
      <c r="G23" s="82"/>
      <c r="H23" s="82"/>
      <c r="I23" s="82"/>
      <c r="J23" s="82"/>
    </row>
    <row r="24" spans="1:10" s="68" customFormat="1" ht="12" customHeight="1">
      <c r="A24" s="65" t="s">
        <v>17</v>
      </c>
      <c r="B24" s="65"/>
      <c r="C24" s="65"/>
      <c r="D24" s="70">
        <v>2000</v>
      </c>
      <c r="E24" s="82"/>
      <c r="F24" s="82"/>
      <c r="G24" s="82"/>
      <c r="H24" s="82"/>
      <c r="I24" s="82"/>
      <c r="J24" s="82"/>
    </row>
    <row r="25" spans="1:10" s="44" customFormat="1" ht="12" customHeight="1">
      <c r="A25" s="85" t="s">
        <v>42</v>
      </c>
      <c r="B25" s="50"/>
      <c r="C25" s="50"/>
      <c r="D25" s="54">
        <f>SUM(D6:D24)</f>
        <v>162800</v>
      </c>
      <c r="E25" s="59"/>
      <c r="F25" s="59"/>
      <c r="G25" s="59"/>
      <c r="H25" s="59"/>
      <c r="I25" s="59"/>
      <c r="J25" s="59"/>
    </row>
    <row r="26" spans="1:10" s="44" customFormat="1" ht="12" customHeight="1">
      <c r="A26" s="55" t="s">
        <v>22</v>
      </c>
      <c r="B26" s="57" t="s">
        <v>46</v>
      </c>
      <c r="C26" s="57" t="s">
        <v>47</v>
      </c>
      <c r="D26" s="58" t="s">
        <v>28</v>
      </c>
      <c r="E26" s="59"/>
      <c r="F26" s="59"/>
      <c r="G26" s="59"/>
      <c r="H26" s="59"/>
      <c r="I26" s="59"/>
      <c r="J26" s="59"/>
    </row>
    <row r="27" spans="1:10" s="68" customFormat="1" ht="12" customHeight="1">
      <c r="A27" s="65" t="s">
        <v>30</v>
      </c>
      <c r="B27" s="65">
        <v>800</v>
      </c>
      <c r="C27" s="67">
        <v>55</v>
      </c>
      <c r="D27" s="74">
        <f aca="true" t="shared" si="0" ref="D27:D39">SUM(B27*C27)</f>
        <v>44000</v>
      </c>
      <c r="E27" s="82"/>
      <c r="F27" s="75"/>
      <c r="G27" s="82"/>
      <c r="H27" s="82"/>
      <c r="I27" s="82"/>
      <c r="J27" s="82"/>
    </row>
    <row r="28" spans="1:10" s="68" customFormat="1" ht="12" customHeight="1">
      <c r="A28" s="65" t="s">
        <v>31</v>
      </c>
      <c r="B28" s="65">
        <v>800</v>
      </c>
      <c r="C28" s="67">
        <v>20</v>
      </c>
      <c r="D28" s="74">
        <f t="shared" si="0"/>
        <v>16000</v>
      </c>
      <c r="E28" s="82"/>
      <c r="F28" s="75"/>
      <c r="G28" s="82"/>
      <c r="H28" s="82"/>
      <c r="I28" s="82"/>
      <c r="J28" s="82"/>
    </row>
    <row r="29" spans="1:10" s="68" customFormat="1" ht="12" customHeight="1">
      <c r="A29" s="65" t="s">
        <v>34</v>
      </c>
      <c r="B29" s="65">
        <v>800</v>
      </c>
      <c r="C29" s="67">
        <v>14</v>
      </c>
      <c r="D29" s="74">
        <f t="shared" si="0"/>
        <v>11200</v>
      </c>
      <c r="E29" s="82"/>
      <c r="F29" s="75"/>
      <c r="G29" s="82"/>
      <c r="H29" s="82"/>
      <c r="I29" s="82"/>
      <c r="J29" s="82"/>
    </row>
    <row r="30" spans="1:10" s="68" customFormat="1" ht="12" customHeight="1">
      <c r="A30" s="65" t="s">
        <v>32</v>
      </c>
      <c r="B30" s="65">
        <v>800</v>
      </c>
      <c r="C30" s="67">
        <v>45</v>
      </c>
      <c r="D30" s="74">
        <f t="shared" si="0"/>
        <v>36000</v>
      </c>
      <c r="E30" s="82"/>
      <c r="F30" s="75"/>
      <c r="G30" s="82"/>
      <c r="H30" s="82"/>
      <c r="I30" s="82"/>
      <c r="J30" s="82"/>
    </row>
    <row r="31" spans="1:10" s="68" customFormat="1" ht="12" customHeight="1">
      <c r="A31" s="65" t="s">
        <v>35</v>
      </c>
      <c r="B31" s="65">
        <v>800</v>
      </c>
      <c r="C31" s="67">
        <v>12</v>
      </c>
      <c r="D31" s="74">
        <f t="shared" si="0"/>
        <v>9600</v>
      </c>
      <c r="E31" s="82"/>
      <c r="F31" s="75"/>
      <c r="G31" s="82"/>
      <c r="H31" s="82"/>
      <c r="I31" s="82"/>
      <c r="J31" s="82"/>
    </row>
    <row r="32" spans="1:10" s="68" customFormat="1" ht="12" customHeight="1">
      <c r="A32" s="65" t="s">
        <v>33</v>
      </c>
      <c r="B32" s="65">
        <v>800</v>
      </c>
      <c r="C32" s="67">
        <v>40</v>
      </c>
      <c r="D32" s="74">
        <f t="shared" si="0"/>
        <v>32000</v>
      </c>
      <c r="E32" s="82"/>
      <c r="F32" s="75"/>
      <c r="G32" s="82"/>
      <c r="H32" s="82"/>
      <c r="I32" s="82"/>
      <c r="J32" s="82"/>
    </row>
    <row r="33" spans="1:10" s="68" customFormat="1" ht="12" customHeight="1">
      <c r="A33" s="65" t="s">
        <v>36</v>
      </c>
      <c r="B33" s="65">
        <v>800</v>
      </c>
      <c r="C33" s="67">
        <v>20</v>
      </c>
      <c r="D33" s="74">
        <f t="shared" si="0"/>
        <v>16000</v>
      </c>
      <c r="E33" s="82"/>
      <c r="F33" s="75"/>
      <c r="G33" s="82"/>
      <c r="H33" s="82"/>
      <c r="I33" s="82"/>
      <c r="J33" s="82"/>
    </row>
    <row r="34" spans="1:10" s="68" customFormat="1" ht="12" customHeight="1">
      <c r="A34" s="65" t="s">
        <v>37</v>
      </c>
      <c r="B34" s="65">
        <v>800</v>
      </c>
      <c r="C34" s="67">
        <v>14</v>
      </c>
      <c r="D34" s="74">
        <f t="shared" si="0"/>
        <v>11200</v>
      </c>
      <c r="E34" s="82"/>
      <c r="F34" s="75"/>
      <c r="G34" s="82"/>
      <c r="H34" s="82"/>
      <c r="I34" s="82"/>
      <c r="J34" s="82"/>
    </row>
    <row r="35" spans="1:10" s="68" customFormat="1" ht="12" customHeight="1">
      <c r="A35" s="65" t="s">
        <v>38</v>
      </c>
      <c r="B35" s="65">
        <v>800</v>
      </c>
      <c r="C35" s="67">
        <v>45</v>
      </c>
      <c r="D35" s="74">
        <f t="shared" si="0"/>
        <v>36000</v>
      </c>
      <c r="E35" s="82"/>
      <c r="F35" s="75"/>
      <c r="G35" s="82"/>
      <c r="H35" s="82"/>
      <c r="I35" s="82"/>
      <c r="J35" s="82"/>
    </row>
    <row r="36" spans="1:10" s="68" customFormat="1" ht="12" customHeight="1">
      <c r="A36" s="65" t="s">
        <v>39</v>
      </c>
      <c r="B36" s="65">
        <v>800</v>
      </c>
      <c r="C36" s="67">
        <v>12</v>
      </c>
      <c r="D36" s="74">
        <f t="shared" si="0"/>
        <v>9600</v>
      </c>
      <c r="E36" s="82"/>
      <c r="F36" s="75"/>
      <c r="G36" s="82"/>
      <c r="H36" s="82"/>
      <c r="I36" s="82"/>
      <c r="J36" s="82"/>
    </row>
    <row r="37" spans="1:10" s="68" customFormat="1" ht="12" customHeight="1">
      <c r="A37" s="65" t="s">
        <v>44</v>
      </c>
      <c r="B37" s="65">
        <v>800</v>
      </c>
      <c r="C37" s="67">
        <v>100</v>
      </c>
      <c r="D37" s="74">
        <f t="shared" si="0"/>
        <v>80000</v>
      </c>
      <c r="E37" s="82"/>
      <c r="F37" s="75"/>
      <c r="G37" s="82"/>
      <c r="H37" s="82"/>
      <c r="I37" s="82"/>
      <c r="J37" s="82"/>
    </row>
    <row r="38" spans="1:10" s="68" customFormat="1" ht="12" customHeight="1">
      <c r="A38" s="65" t="s">
        <v>40</v>
      </c>
      <c r="B38" s="65">
        <v>800</v>
      </c>
      <c r="C38" s="67">
        <v>20</v>
      </c>
      <c r="D38" s="74">
        <f t="shared" si="0"/>
        <v>16000</v>
      </c>
      <c r="E38" s="82"/>
      <c r="F38" s="75"/>
      <c r="G38" s="82"/>
      <c r="H38" s="82"/>
      <c r="I38" s="82"/>
      <c r="J38" s="82"/>
    </row>
    <row r="39" spans="1:10" s="68" customFormat="1" ht="12" customHeight="1">
      <c r="A39" s="65" t="s">
        <v>41</v>
      </c>
      <c r="B39" s="65">
        <v>800</v>
      </c>
      <c r="C39" s="67">
        <v>28</v>
      </c>
      <c r="D39" s="74">
        <f t="shared" si="0"/>
        <v>22400</v>
      </c>
      <c r="E39" s="82"/>
      <c r="F39" s="75"/>
      <c r="G39" s="82"/>
      <c r="H39" s="82"/>
      <c r="I39" s="82"/>
      <c r="J39" s="82"/>
    </row>
    <row r="40" spans="1:10" s="44" customFormat="1" ht="12" customHeight="1">
      <c r="A40" s="55" t="s">
        <v>43</v>
      </c>
      <c r="B40" s="55"/>
      <c r="C40" s="55"/>
      <c r="D40" s="87">
        <f>SUM(D27:D39)</f>
        <v>340000</v>
      </c>
      <c r="E40" s="59"/>
      <c r="F40" s="59"/>
      <c r="G40" s="59"/>
      <c r="H40" s="59"/>
      <c r="I40" s="59"/>
      <c r="J40" s="59"/>
    </row>
    <row r="41" spans="1:10" s="44" customFormat="1" ht="12.75">
      <c r="A41" s="62" t="s">
        <v>48</v>
      </c>
      <c r="B41" s="41"/>
      <c r="C41" s="63">
        <f>SUM(C27:C39)</f>
        <v>425</v>
      </c>
      <c r="D41" s="43"/>
      <c r="E41" s="59"/>
      <c r="F41" s="59"/>
      <c r="G41" s="59"/>
      <c r="H41" s="59"/>
      <c r="I41" s="59"/>
      <c r="J41" s="59"/>
    </row>
    <row r="42" spans="1:10" s="44" customFormat="1" ht="15" customHeight="1">
      <c r="A42" s="41"/>
      <c r="B42" s="41"/>
      <c r="C42" s="41"/>
      <c r="D42" s="43"/>
      <c r="E42" s="59"/>
      <c r="F42" s="59"/>
      <c r="G42" s="59"/>
      <c r="H42" s="59"/>
      <c r="I42" s="59"/>
      <c r="J42" s="59"/>
    </row>
    <row r="43" spans="1:10" s="44" customFormat="1" ht="12.75">
      <c r="A43" s="41" t="s">
        <v>19</v>
      </c>
      <c r="B43" s="41"/>
      <c r="C43" s="41"/>
      <c r="D43" s="88">
        <f>SUM(D25+D40)</f>
        <v>502800</v>
      </c>
      <c r="E43" s="59"/>
      <c r="F43" s="59"/>
      <c r="G43" s="59"/>
      <c r="H43" s="59"/>
      <c r="I43" s="59"/>
      <c r="J43" s="59"/>
    </row>
    <row r="44" spans="1:10" s="44" customFormat="1" ht="12.75">
      <c r="A44" s="41" t="s">
        <v>29</v>
      </c>
      <c r="B44" s="41"/>
      <c r="C44" s="41"/>
      <c r="D44" s="89">
        <f>SUM(D4)</f>
        <v>0</v>
      </c>
      <c r="E44" s="59"/>
      <c r="F44" s="59"/>
      <c r="G44" s="59"/>
      <c r="H44" s="59"/>
      <c r="I44" s="59"/>
      <c r="J44" s="59"/>
    </row>
    <row r="45" spans="1:10" s="44" customFormat="1" ht="12.75">
      <c r="A45" s="41" t="s">
        <v>45</v>
      </c>
      <c r="B45" s="41"/>
      <c r="C45" s="41"/>
      <c r="D45" s="87">
        <f>SUM(D44-D43)</f>
        <v>-502800</v>
      </c>
      <c r="E45" s="59"/>
      <c r="F45" s="59"/>
      <c r="G45" s="59"/>
      <c r="H45" s="59"/>
      <c r="I45" s="59"/>
      <c r="J45" s="59"/>
    </row>
    <row r="46" spans="1:3" ht="18">
      <c r="A46" s="7"/>
      <c r="B46" s="7"/>
      <c r="C46" s="7"/>
    </row>
    <row r="47" spans="1:3" ht="18">
      <c r="A47" s="8"/>
      <c r="B47" s="8"/>
      <c r="C47" s="8"/>
    </row>
    <row r="48" spans="1:4" ht="18">
      <c r="A48" s="10"/>
      <c r="B48" s="10"/>
      <c r="C48" s="10"/>
      <c r="D48" s="11"/>
    </row>
    <row r="49" spans="1:3" ht="18">
      <c r="A49" s="7"/>
      <c r="B49" s="7"/>
      <c r="C49" s="7"/>
    </row>
    <row r="50" spans="1:4" ht="18">
      <c r="A50" s="7"/>
      <c r="B50" s="7"/>
      <c r="C50" s="7"/>
      <c r="D50" s="12"/>
    </row>
    <row r="51" spans="1:4" ht="18">
      <c r="A51" s="7"/>
      <c r="B51" s="7"/>
      <c r="C51" s="7"/>
      <c r="D51" s="12"/>
    </row>
    <row r="52" spans="1:4" ht="18">
      <c r="A52" s="7"/>
      <c r="B52" s="7"/>
      <c r="C52" s="7"/>
      <c r="D52" s="12"/>
    </row>
    <row r="53" spans="1:4" ht="18">
      <c r="A53" s="7"/>
      <c r="B53" s="7"/>
      <c r="C53" s="7"/>
      <c r="D53" s="12"/>
    </row>
    <row r="54" spans="1:4" ht="18">
      <c r="A54" s="7"/>
      <c r="B54" s="7"/>
      <c r="C54" s="7"/>
      <c r="D54" s="12"/>
    </row>
    <row r="55" spans="1:4" ht="18">
      <c r="A55" s="7"/>
      <c r="B55" s="7"/>
      <c r="C55" s="7"/>
      <c r="D55" s="12"/>
    </row>
    <row r="56" spans="1:4" ht="18">
      <c r="A56" s="7"/>
      <c r="B56" s="7"/>
      <c r="C56" s="7"/>
      <c r="D56" s="12"/>
    </row>
    <row r="57" spans="1:4" ht="18">
      <c r="A57" s="7"/>
      <c r="B57" s="7"/>
      <c r="C57" s="7"/>
      <c r="D57" s="12"/>
    </row>
    <row r="58" spans="1:4" ht="18">
      <c r="A58" s="7"/>
      <c r="B58" s="7"/>
      <c r="C58" s="7"/>
      <c r="D58" s="12"/>
    </row>
    <row r="59" spans="1:4" ht="18">
      <c r="A59" s="7"/>
      <c r="B59" s="7"/>
      <c r="C59" s="7"/>
      <c r="D59" s="12"/>
    </row>
    <row r="60" spans="1:4" ht="18">
      <c r="A60" s="7"/>
      <c r="B60" s="7"/>
      <c r="C60" s="7"/>
      <c r="D60" s="12"/>
    </row>
    <row r="61" spans="1:4" ht="18">
      <c r="A61" s="7"/>
      <c r="B61" s="7"/>
      <c r="C61" s="7"/>
      <c r="D61" s="12"/>
    </row>
    <row r="62" spans="1:4" ht="18">
      <c r="A62" s="7"/>
      <c r="B62" s="7"/>
      <c r="C62" s="7"/>
      <c r="D62" s="12"/>
    </row>
    <row r="63" spans="1:4" ht="18">
      <c r="A63" s="7"/>
      <c r="B63" s="7"/>
      <c r="C63" s="7"/>
      <c r="D63" s="12"/>
    </row>
    <row r="64" spans="1:4" ht="18">
      <c r="A64" s="7"/>
      <c r="B64" s="7"/>
      <c r="C64" s="7"/>
      <c r="D64" s="12"/>
    </row>
    <row r="65" spans="1:4" ht="18">
      <c r="A65" s="7"/>
      <c r="B65" s="7"/>
      <c r="C65" s="7"/>
      <c r="D65" s="12"/>
    </row>
    <row r="66" spans="1:4" ht="18">
      <c r="A66" s="7"/>
      <c r="B66" s="7"/>
      <c r="C66" s="7"/>
      <c r="D66" s="12"/>
    </row>
    <row r="67" spans="1:4" ht="18">
      <c r="A67" s="7"/>
      <c r="B67" s="7"/>
      <c r="C67" s="7"/>
      <c r="D67" s="12"/>
    </row>
    <row r="68" spans="1:4" ht="18">
      <c r="A68" s="7"/>
      <c r="B68" s="7"/>
      <c r="C68" s="7"/>
      <c r="D68" s="12"/>
    </row>
    <row r="69" spans="1:4" ht="18">
      <c r="A69" s="7"/>
      <c r="B69" s="7"/>
      <c r="C69" s="7"/>
      <c r="D69" s="12"/>
    </row>
    <row r="70" spans="1:4" ht="18">
      <c r="A70" s="7"/>
      <c r="B70" s="7"/>
      <c r="C70" s="7"/>
      <c r="D70" s="12"/>
    </row>
    <row r="71" spans="1:4" ht="18">
      <c r="A71" s="7"/>
      <c r="B71" s="7"/>
      <c r="C71" s="7"/>
      <c r="D71" s="12"/>
    </row>
    <row r="72" spans="1:3" ht="18">
      <c r="A72" s="13"/>
      <c r="B72" s="13"/>
      <c r="C72" s="13"/>
    </row>
    <row r="73" spans="1:3" ht="18">
      <c r="A73" s="13"/>
      <c r="B73" s="13"/>
      <c r="C73" s="13"/>
    </row>
    <row r="74" spans="1:3" ht="18">
      <c r="A74" s="13"/>
      <c r="B74" s="13"/>
      <c r="C74" s="13"/>
    </row>
    <row r="75" spans="1:3" ht="18">
      <c r="A75" s="3"/>
      <c r="B75" s="3"/>
      <c r="C75" s="3"/>
    </row>
  </sheetData>
  <sheetProtection/>
  <mergeCells count="1">
    <mergeCell ref="A1:D1"/>
  </mergeCells>
  <conditionalFormatting sqref="D45">
    <cfRule type="cellIs" priority="1" dxfId="1" operator="greaterThanOrEqual" stopIfTrue="1">
      <formula>0</formula>
    </cfRule>
    <cfRule type="cellIs" priority="2" dxfId="0" operator="lessThan" stopIfTrue="1">
      <formula>0</formula>
    </cfRule>
  </conditionalFormatting>
  <printOptions/>
  <pageMargins left="0.5" right="0.5" top="0.5" bottom="0.5" header="0.25" footer="0.19"/>
  <pageSetup horizontalDpi="300" verticalDpi="300" orientation="landscape" r:id="rId2"/>
  <rowBreaks count="1" manualBreakCount="1">
    <brk id="45" max="7" man="1"/>
  </rowBreaks>
  <drawing r:id="rId1"/>
</worksheet>
</file>

<file path=xl/worksheets/sheet4.xml><?xml version="1.0" encoding="utf-8"?>
<worksheet xmlns="http://schemas.openxmlformats.org/spreadsheetml/2006/main" xmlns:r="http://schemas.openxmlformats.org/officeDocument/2006/relationships">
  <dimension ref="A1:J76"/>
  <sheetViews>
    <sheetView showGridLines="0" zoomScalePageLayoutView="0" workbookViewId="0" topLeftCell="A1">
      <selection activeCell="K11" sqref="K11"/>
    </sheetView>
  </sheetViews>
  <sheetFormatPr defaultColWidth="9.140625" defaultRowHeight="12.75"/>
  <cols>
    <col min="1" max="1" width="30.00390625" style="5" customWidth="1"/>
    <col min="2" max="2" width="8.8515625" style="5" customWidth="1"/>
    <col min="3" max="3" width="15.421875" style="5" bestFit="1" customWidth="1"/>
    <col min="4" max="4" width="16.421875" style="4" customWidth="1"/>
    <col min="5" max="10" width="9.140625" style="6" customWidth="1"/>
  </cols>
  <sheetData>
    <row r="1" spans="1:10" ht="16.5" customHeight="1">
      <c r="A1" s="142" t="s">
        <v>52</v>
      </c>
      <c r="B1" s="143"/>
      <c r="C1" s="143"/>
      <c r="D1" s="143"/>
      <c r="E1" s="123"/>
      <c r="F1" s="123"/>
      <c r="G1" s="123"/>
      <c r="H1" s="123"/>
      <c r="I1" s="123"/>
      <c r="J1" s="123"/>
    </row>
    <row r="2" spans="1:10" s="105" customFormat="1" ht="12" customHeight="1">
      <c r="A2" s="84" t="s">
        <v>20</v>
      </c>
      <c r="B2" s="103" t="s">
        <v>26</v>
      </c>
      <c r="C2" s="103" t="s">
        <v>27</v>
      </c>
      <c r="D2" s="104" t="s">
        <v>28</v>
      </c>
      <c r="E2" s="124"/>
      <c r="F2" s="124"/>
      <c r="G2" s="124"/>
      <c r="H2" s="124"/>
      <c r="I2" s="124"/>
      <c r="J2" s="124"/>
    </row>
    <row r="3" spans="1:10" s="68" customFormat="1" ht="12" customHeight="1">
      <c r="A3" s="65" t="s">
        <v>23</v>
      </c>
      <c r="B3" s="99">
        <v>800</v>
      </c>
      <c r="C3" s="67"/>
      <c r="D3" s="100">
        <f>SUM(B3*C3)</f>
        <v>0</v>
      </c>
      <c r="E3" s="82"/>
      <c r="F3" s="82"/>
      <c r="G3" s="82"/>
      <c r="H3" s="82"/>
      <c r="I3" s="82"/>
      <c r="J3" s="82"/>
    </row>
    <row r="4" spans="1:10" s="68" customFormat="1" ht="12" customHeight="1">
      <c r="A4" s="65" t="s">
        <v>24</v>
      </c>
      <c r="B4" s="101">
        <v>5000</v>
      </c>
      <c r="C4" s="67">
        <v>30</v>
      </c>
      <c r="D4" s="102">
        <f>SUM(B4*C4)</f>
        <v>150000</v>
      </c>
      <c r="E4" s="82"/>
      <c r="F4" s="82"/>
      <c r="G4" s="82"/>
      <c r="H4" s="82"/>
      <c r="I4" s="82"/>
      <c r="J4" s="82"/>
    </row>
    <row r="5" spans="1:10" s="68" customFormat="1" ht="12" customHeight="1">
      <c r="A5" s="65" t="s">
        <v>25</v>
      </c>
      <c r="B5" s="101"/>
      <c r="C5" s="67">
        <v>50000</v>
      </c>
      <c r="D5" s="102">
        <v>50000</v>
      </c>
      <c r="E5" s="82"/>
      <c r="F5" s="82"/>
      <c r="G5" s="82"/>
      <c r="H5" s="82"/>
      <c r="I5" s="82"/>
      <c r="J5" s="82"/>
    </row>
    <row r="6" spans="1:10" s="108" customFormat="1" ht="12" customHeight="1">
      <c r="A6" s="90" t="s">
        <v>29</v>
      </c>
      <c r="B6" s="90"/>
      <c r="C6" s="106"/>
      <c r="D6" s="107">
        <f>SUM(D3:D5)</f>
        <v>200000</v>
      </c>
      <c r="E6" s="125"/>
      <c r="F6" s="125"/>
      <c r="G6" s="125"/>
      <c r="H6" s="125"/>
      <c r="I6" s="125"/>
      <c r="J6" s="125"/>
    </row>
    <row r="7" spans="1:10" s="108" customFormat="1" ht="12" customHeight="1">
      <c r="A7" s="109" t="s">
        <v>21</v>
      </c>
      <c r="B7" s="109"/>
      <c r="C7" s="110"/>
      <c r="D7" s="111"/>
      <c r="E7" s="125"/>
      <c r="F7" s="125"/>
      <c r="G7" s="125"/>
      <c r="H7" s="125"/>
      <c r="I7" s="125"/>
      <c r="J7" s="125"/>
    </row>
    <row r="8" spans="1:10" s="68" customFormat="1" ht="12" customHeight="1">
      <c r="A8" s="65" t="s">
        <v>0</v>
      </c>
      <c r="B8" s="65"/>
      <c r="C8" s="65"/>
      <c r="D8" s="70">
        <v>62000</v>
      </c>
      <c r="E8" s="82"/>
      <c r="F8" s="82"/>
      <c r="G8" s="82"/>
      <c r="H8" s="82"/>
      <c r="I8" s="82"/>
      <c r="J8" s="82"/>
    </row>
    <row r="9" spans="1:10" s="68" customFormat="1" ht="12" customHeight="1">
      <c r="A9" s="65" t="s">
        <v>1</v>
      </c>
      <c r="B9" s="65"/>
      <c r="C9" s="65"/>
      <c r="D9" s="70">
        <v>7500</v>
      </c>
      <c r="E9" s="82"/>
      <c r="F9" s="82"/>
      <c r="G9" s="82"/>
      <c r="H9" s="82"/>
      <c r="I9" s="82"/>
      <c r="J9" s="82"/>
    </row>
    <row r="10" spans="1:10" s="68" customFormat="1" ht="12" customHeight="1">
      <c r="A10" s="65" t="s">
        <v>2</v>
      </c>
      <c r="B10" s="65"/>
      <c r="C10" s="65"/>
      <c r="D10" s="70">
        <v>8000</v>
      </c>
      <c r="E10" s="82"/>
      <c r="F10" s="82"/>
      <c r="G10" s="82"/>
      <c r="H10" s="82"/>
      <c r="I10" s="82"/>
      <c r="J10" s="82"/>
    </row>
    <row r="11" spans="1:10" s="68" customFormat="1" ht="12" customHeight="1">
      <c r="A11" s="65" t="s">
        <v>3</v>
      </c>
      <c r="B11" s="65"/>
      <c r="C11" s="65"/>
      <c r="D11" s="70">
        <v>6000</v>
      </c>
      <c r="E11" s="82"/>
      <c r="F11" s="82"/>
      <c r="G11" s="82"/>
      <c r="H11" s="82"/>
      <c r="I11" s="82"/>
      <c r="J11" s="82"/>
    </row>
    <row r="12" spans="1:10" s="68" customFormat="1" ht="12" customHeight="1">
      <c r="A12" s="65" t="s">
        <v>4</v>
      </c>
      <c r="B12" s="65"/>
      <c r="C12" s="65"/>
      <c r="D12" s="70">
        <v>15000</v>
      </c>
      <c r="E12" s="82"/>
      <c r="F12" s="82"/>
      <c r="G12" s="82"/>
      <c r="H12" s="82"/>
      <c r="I12" s="82"/>
      <c r="J12" s="82"/>
    </row>
    <row r="13" spans="1:10" s="68" customFormat="1" ht="12" customHeight="1">
      <c r="A13" s="65" t="s">
        <v>5</v>
      </c>
      <c r="B13" s="65"/>
      <c r="C13" s="65"/>
      <c r="D13" s="70">
        <v>6000</v>
      </c>
      <c r="E13" s="82"/>
      <c r="F13" s="82"/>
      <c r="G13" s="82"/>
      <c r="H13" s="82"/>
      <c r="I13" s="82"/>
      <c r="J13" s="82"/>
    </row>
    <row r="14" spans="1:10" s="68" customFormat="1" ht="12" customHeight="1">
      <c r="A14" s="65" t="s">
        <v>6</v>
      </c>
      <c r="B14" s="65"/>
      <c r="C14" s="65"/>
      <c r="D14" s="70">
        <v>800</v>
      </c>
      <c r="E14" s="82"/>
      <c r="F14" s="82"/>
      <c r="G14" s="82"/>
      <c r="H14" s="82"/>
      <c r="I14" s="82"/>
      <c r="J14" s="82"/>
    </row>
    <row r="15" spans="1:10" s="68" customFormat="1" ht="12" customHeight="1">
      <c r="A15" s="65" t="s">
        <v>18</v>
      </c>
      <c r="B15" s="65"/>
      <c r="C15" s="65"/>
      <c r="D15" s="70">
        <v>8000</v>
      </c>
      <c r="E15" s="82"/>
      <c r="F15" s="82"/>
      <c r="G15" s="82"/>
      <c r="H15" s="82"/>
      <c r="I15" s="82"/>
      <c r="J15" s="82"/>
    </row>
    <row r="16" spans="1:10" s="68" customFormat="1" ht="12" customHeight="1">
      <c r="A16" s="65" t="s">
        <v>7</v>
      </c>
      <c r="B16" s="65"/>
      <c r="C16" s="65"/>
      <c r="D16" s="70">
        <v>5000</v>
      </c>
      <c r="E16" s="82"/>
      <c r="F16" s="82"/>
      <c r="G16" s="82"/>
      <c r="H16" s="82"/>
      <c r="I16" s="82"/>
      <c r="J16" s="82"/>
    </row>
    <row r="17" spans="1:10" s="68" customFormat="1" ht="12" customHeight="1">
      <c r="A17" s="65" t="s">
        <v>8</v>
      </c>
      <c r="B17" s="65"/>
      <c r="C17" s="65"/>
      <c r="D17" s="70">
        <v>10000</v>
      </c>
      <c r="E17" s="82"/>
      <c r="F17" s="82"/>
      <c r="G17" s="82"/>
      <c r="H17" s="82"/>
      <c r="I17" s="82"/>
      <c r="J17" s="82"/>
    </row>
    <row r="18" spans="1:10" s="68" customFormat="1" ht="12" customHeight="1">
      <c r="A18" s="65" t="s">
        <v>9</v>
      </c>
      <c r="B18" s="65"/>
      <c r="C18" s="65"/>
      <c r="D18" s="70">
        <v>4500</v>
      </c>
      <c r="E18" s="82"/>
      <c r="F18" s="82"/>
      <c r="G18" s="82"/>
      <c r="H18" s="82"/>
      <c r="I18" s="82"/>
      <c r="J18" s="82"/>
    </row>
    <row r="19" spans="1:10" s="68" customFormat="1" ht="12" customHeight="1">
      <c r="A19" s="65" t="s">
        <v>10</v>
      </c>
      <c r="B19" s="65"/>
      <c r="C19" s="65"/>
      <c r="D19" s="70">
        <v>1000</v>
      </c>
      <c r="E19" s="82"/>
      <c r="F19" s="82"/>
      <c r="G19" s="82"/>
      <c r="H19" s="82"/>
      <c r="I19" s="82"/>
      <c r="J19" s="82"/>
    </row>
    <row r="20" spans="1:10" s="68" customFormat="1" ht="12" customHeight="1">
      <c r="A20" s="65" t="s">
        <v>11</v>
      </c>
      <c r="B20" s="65"/>
      <c r="C20" s="65"/>
      <c r="D20" s="70">
        <v>1000</v>
      </c>
      <c r="E20" s="82"/>
      <c r="F20" s="82"/>
      <c r="G20" s="82"/>
      <c r="H20" s="82"/>
      <c r="I20" s="82"/>
      <c r="J20" s="82"/>
    </row>
    <row r="21" spans="1:10" s="68" customFormat="1" ht="12" customHeight="1">
      <c r="A21" s="65" t="s">
        <v>12</v>
      </c>
      <c r="B21" s="65"/>
      <c r="C21" s="65"/>
      <c r="D21" s="70">
        <v>2000</v>
      </c>
      <c r="E21" s="82"/>
      <c r="F21" s="82"/>
      <c r="G21" s="82"/>
      <c r="H21" s="82"/>
      <c r="I21" s="82"/>
      <c r="J21" s="82"/>
    </row>
    <row r="22" spans="1:10" s="68" customFormat="1" ht="12" customHeight="1">
      <c r="A22" s="65" t="s">
        <v>13</v>
      </c>
      <c r="B22" s="65"/>
      <c r="C22" s="65"/>
      <c r="D22" s="70">
        <v>2500</v>
      </c>
      <c r="E22" s="82"/>
      <c r="F22" s="82"/>
      <c r="G22" s="82"/>
      <c r="H22" s="82"/>
      <c r="I22" s="82"/>
      <c r="J22" s="82"/>
    </row>
    <row r="23" spans="1:10" s="68" customFormat="1" ht="12" customHeight="1">
      <c r="A23" s="65" t="s">
        <v>14</v>
      </c>
      <c r="B23" s="65"/>
      <c r="C23" s="65"/>
      <c r="D23" s="70">
        <v>6000</v>
      </c>
      <c r="E23" s="82"/>
      <c r="F23" s="82"/>
      <c r="G23" s="82"/>
      <c r="H23" s="82"/>
      <c r="I23" s="82"/>
      <c r="J23" s="82"/>
    </row>
    <row r="24" spans="1:10" s="68" customFormat="1" ht="12" customHeight="1">
      <c r="A24" s="65" t="s">
        <v>15</v>
      </c>
      <c r="B24" s="65"/>
      <c r="C24" s="65"/>
      <c r="D24" s="70">
        <v>10000</v>
      </c>
      <c r="E24" s="82"/>
      <c r="F24" s="82"/>
      <c r="G24" s="82"/>
      <c r="H24" s="82"/>
      <c r="I24" s="82"/>
      <c r="J24" s="82"/>
    </row>
    <row r="25" spans="1:10" s="68" customFormat="1" ht="12" customHeight="1">
      <c r="A25" s="65" t="s">
        <v>16</v>
      </c>
      <c r="B25" s="65"/>
      <c r="C25" s="65"/>
      <c r="D25" s="70">
        <v>5500</v>
      </c>
      <c r="E25" s="82"/>
      <c r="F25" s="82"/>
      <c r="G25" s="82"/>
      <c r="H25" s="82"/>
      <c r="I25" s="82"/>
      <c r="J25" s="82"/>
    </row>
    <row r="26" spans="1:10" s="68" customFormat="1" ht="12" customHeight="1">
      <c r="A26" s="65" t="s">
        <v>17</v>
      </c>
      <c r="B26" s="65"/>
      <c r="C26" s="65"/>
      <c r="D26" s="70">
        <v>2000</v>
      </c>
      <c r="E26" s="82"/>
      <c r="F26" s="82"/>
      <c r="G26" s="82"/>
      <c r="H26" s="82"/>
      <c r="I26" s="82"/>
      <c r="J26" s="82"/>
    </row>
    <row r="27" spans="1:10" s="108" customFormat="1" ht="11.25" customHeight="1">
      <c r="A27" s="109" t="s">
        <v>42</v>
      </c>
      <c r="B27" s="109"/>
      <c r="C27" s="109"/>
      <c r="D27" s="54">
        <f>SUM(D8:D26)</f>
        <v>162800</v>
      </c>
      <c r="E27" s="125"/>
      <c r="F27" s="125"/>
      <c r="G27" s="125"/>
      <c r="H27" s="125"/>
      <c r="I27" s="125"/>
      <c r="J27" s="125"/>
    </row>
    <row r="28" spans="1:10" s="64" customFormat="1" ht="11.25" customHeight="1">
      <c r="A28" s="95" t="s">
        <v>22</v>
      </c>
      <c r="B28" s="96" t="s">
        <v>46</v>
      </c>
      <c r="C28" s="96" t="s">
        <v>47</v>
      </c>
      <c r="D28" s="126" t="s">
        <v>28</v>
      </c>
      <c r="E28" s="81"/>
      <c r="F28" s="81"/>
      <c r="G28" s="81"/>
      <c r="H28" s="81"/>
      <c r="I28" s="81"/>
      <c r="J28" s="81"/>
    </row>
    <row r="29" spans="1:10" s="68" customFormat="1" ht="12" customHeight="1">
      <c r="A29" s="65" t="s">
        <v>30</v>
      </c>
      <c r="B29" s="65">
        <v>800</v>
      </c>
      <c r="C29" s="67">
        <v>55</v>
      </c>
      <c r="D29" s="74">
        <f aca="true" t="shared" si="0" ref="D29:D41">SUM(B29*C29)</f>
        <v>44000</v>
      </c>
      <c r="E29" s="82"/>
      <c r="F29" s="75"/>
      <c r="G29" s="82"/>
      <c r="H29" s="82"/>
      <c r="I29" s="82"/>
      <c r="J29" s="82"/>
    </row>
    <row r="30" spans="1:10" s="68" customFormat="1" ht="12" customHeight="1">
      <c r="A30" s="65" t="s">
        <v>31</v>
      </c>
      <c r="B30" s="65">
        <v>800</v>
      </c>
      <c r="C30" s="67">
        <v>20</v>
      </c>
      <c r="D30" s="74">
        <f t="shared" si="0"/>
        <v>16000</v>
      </c>
      <c r="E30" s="82"/>
      <c r="F30" s="75"/>
      <c r="G30" s="82"/>
      <c r="H30" s="82"/>
      <c r="I30" s="82"/>
      <c r="J30" s="82"/>
    </row>
    <row r="31" spans="1:10" s="68" customFormat="1" ht="12" customHeight="1">
      <c r="A31" s="65" t="s">
        <v>34</v>
      </c>
      <c r="B31" s="65">
        <v>800</v>
      </c>
      <c r="C31" s="67">
        <v>14</v>
      </c>
      <c r="D31" s="74">
        <f t="shared" si="0"/>
        <v>11200</v>
      </c>
      <c r="E31" s="82"/>
      <c r="F31" s="75"/>
      <c r="G31" s="82"/>
      <c r="H31" s="82"/>
      <c r="I31" s="82"/>
      <c r="J31" s="82"/>
    </row>
    <row r="32" spans="1:10" s="68" customFormat="1" ht="12" customHeight="1">
      <c r="A32" s="65" t="s">
        <v>32</v>
      </c>
      <c r="B32" s="65">
        <v>800</v>
      </c>
      <c r="C32" s="67">
        <v>45</v>
      </c>
      <c r="D32" s="74">
        <f t="shared" si="0"/>
        <v>36000</v>
      </c>
      <c r="E32" s="82"/>
      <c r="F32" s="75"/>
      <c r="G32" s="82"/>
      <c r="H32" s="82"/>
      <c r="I32" s="82"/>
      <c r="J32" s="82"/>
    </row>
    <row r="33" spans="1:10" s="68" customFormat="1" ht="12" customHeight="1">
      <c r="A33" s="65" t="s">
        <v>35</v>
      </c>
      <c r="B33" s="65">
        <v>800</v>
      </c>
      <c r="C33" s="67">
        <v>12</v>
      </c>
      <c r="D33" s="74">
        <f t="shared" si="0"/>
        <v>9600</v>
      </c>
      <c r="E33" s="82"/>
      <c r="F33" s="75"/>
      <c r="G33" s="82"/>
      <c r="H33" s="82"/>
      <c r="I33" s="82"/>
      <c r="J33" s="82"/>
    </row>
    <row r="34" spans="1:10" s="68" customFormat="1" ht="12" customHeight="1">
      <c r="A34" s="65" t="s">
        <v>33</v>
      </c>
      <c r="B34" s="65">
        <v>800</v>
      </c>
      <c r="C34" s="67">
        <v>40</v>
      </c>
      <c r="D34" s="74">
        <f t="shared" si="0"/>
        <v>32000</v>
      </c>
      <c r="E34" s="82"/>
      <c r="F34" s="75"/>
      <c r="G34" s="82"/>
      <c r="H34" s="82"/>
      <c r="I34" s="82"/>
      <c r="J34" s="82"/>
    </row>
    <row r="35" spans="1:10" s="68" customFormat="1" ht="12" customHeight="1">
      <c r="A35" s="65" t="s">
        <v>36</v>
      </c>
      <c r="B35" s="65">
        <v>800</v>
      </c>
      <c r="C35" s="67">
        <v>20</v>
      </c>
      <c r="D35" s="74">
        <f t="shared" si="0"/>
        <v>16000</v>
      </c>
      <c r="E35" s="82"/>
      <c r="F35" s="75"/>
      <c r="G35" s="82"/>
      <c r="H35" s="82"/>
      <c r="I35" s="82"/>
      <c r="J35" s="82"/>
    </row>
    <row r="36" spans="1:10" s="68" customFormat="1" ht="12" customHeight="1">
      <c r="A36" s="65" t="s">
        <v>37</v>
      </c>
      <c r="B36" s="65">
        <v>800</v>
      </c>
      <c r="C36" s="67">
        <v>14</v>
      </c>
      <c r="D36" s="74">
        <f t="shared" si="0"/>
        <v>11200</v>
      </c>
      <c r="E36" s="82"/>
      <c r="F36" s="75"/>
      <c r="G36" s="82"/>
      <c r="H36" s="82"/>
      <c r="I36" s="82"/>
      <c r="J36" s="82"/>
    </row>
    <row r="37" spans="1:10" s="68" customFormat="1" ht="12" customHeight="1">
      <c r="A37" s="65" t="s">
        <v>38</v>
      </c>
      <c r="B37" s="65">
        <v>800</v>
      </c>
      <c r="C37" s="67">
        <v>45</v>
      </c>
      <c r="D37" s="74">
        <f t="shared" si="0"/>
        <v>36000</v>
      </c>
      <c r="E37" s="82"/>
      <c r="F37" s="75"/>
      <c r="G37" s="82"/>
      <c r="H37" s="82"/>
      <c r="I37" s="82"/>
      <c r="J37" s="82"/>
    </row>
    <row r="38" spans="1:10" s="68" customFormat="1" ht="12" customHeight="1">
      <c r="A38" s="65" t="s">
        <v>39</v>
      </c>
      <c r="B38" s="65">
        <v>800</v>
      </c>
      <c r="C38" s="67">
        <v>12</v>
      </c>
      <c r="D38" s="74">
        <f t="shared" si="0"/>
        <v>9600</v>
      </c>
      <c r="E38" s="82"/>
      <c r="F38" s="75"/>
      <c r="G38" s="82"/>
      <c r="H38" s="82"/>
      <c r="I38" s="82"/>
      <c r="J38" s="82"/>
    </row>
    <row r="39" spans="1:10" s="68" customFormat="1" ht="12" customHeight="1">
      <c r="A39" s="65" t="s">
        <v>44</v>
      </c>
      <c r="B39" s="65">
        <v>800</v>
      </c>
      <c r="C39" s="67">
        <v>100</v>
      </c>
      <c r="D39" s="74">
        <f t="shared" si="0"/>
        <v>80000</v>
      </c>
      <c r="E39" s="82"/>
      <c r="F39" s="75"/>
      <c r="G39" s="82"/>
      <c r="H39" s="82"/>
      <c r="I39" s="82"/>
      <c r="J39" s="82"/>
    </row>
    <row r="40" spans="1:10" s="68" customFormat="1" ht="12" customHeight="1">
      <c r="A40" s="65" t="s">
        <v>40</v>
      </c>
      <c r="B40" s="65">
        <v>800</v>
      </c>
      <c r="C40" s="67">
        <v>20</v>
      </c>
      <c r="D40" s="74">
        <f t="shared" si="0"/>
        <v>16000</v>
      </c>
      <c r="E40" s="82"/>
      <c r="F40" s="75"/>
      <c r="G40" s="82"/>
      <c r="H40" s="82"/>
      <c r="I40" s="82"/>
      <c r="J40" s="82"/>
    </row>
    <row r="41" spans="1:10" s="68" customFormat="1" ht="12" customHeight="1">
      <c r="A41" s="65" t="s">
        <v>41</v>
      </c>
      <c r="B41" s="65">
        <v>800</v>
      </c>
      <c r="C41" s="67">
        <v>28</v>
      </c>
      <c r="D41" s="74">
        <f t="shared" si="0"/>
        <v>22400</v>
      </c>
      <c r="E41" s="82"/>
      <c r="F41" s="75"/>
      <c r="G41" s="82"/>
      <c r="H41" s="82"/>
      <c r="I41" s="82"/>
      <c r="J41" s="82"/>
    </row>
    <row r="42" spans="1:10" s="116" customFormat="1" ht="12" customHeight="1">
      <c r="A42" s="114" t="s">
        <v>43</v>
      </c>
      <c r="B42" s="114"/>
      <c r="C42" s="114"/>
      <c r="D42" s="122">
        <f>SUM(D29:D41)</f>
        <v>340000</v>
      </c>
      <c r="E42" s="115"/>
      <c r="F42" s="115"/>
      <c r="G42" s="115"/>
      <c r="H42" s="115"/>
      <c r="I42" s="115"/>
      <c r="J42" s="115"/>
    </row>
    <row r="43" spans="1:10" s="116" customFormat="1" ht="12" customHeight="1">
      <c r="A43" s="117" t="s">
        <v>48</v>
      </c>
      <c r="B43" s="118"/>
      <c r="C43" s="119">
        <f>SUM(C29:C41)</f>
        <v>425</v>
      </c>
      <c r="D43" s="127"/>
      <c r="E43" s="115"/>
      <c r="F43" s="115"/>
      <c r="G43" s="115"/>
      <c r="H43" s="115"/>
      <c r="I43" s="115"/>
      <c r="J43" s="115"/>
    </row>
    <row r="44" spans="1:10" s="116" customFormat="1" ht="12" customHeight="1">
      <c r="A44" s="118" t="s">
        <v>19</v>
      </c>
      <c r="B44" s="118"/>
      <c r="C44" s="118"/>
      <c r="D44" s="120">
        <f>SUM(D27+D42)</f>
        <v>502800</v>
      </c>
      <c r="E44" s="115"/>
      <c r="F44" s="115"/>
      <c r="G44" s="115"/>
      <c r="H44" s="115"/>
      <c r="I44" s="115"/>
      <c r="J44" s="115"/>
    </row>
    <row r="45" spans="1:10" s="116" customFormat="1" ht="12" customHeight="1">
      <c r="A45" s="118" t="s">
        <v>29</v>
      </c>
      <c r="B45" s="118"/>
      <c r="C45" s="118"/>
      <c r="D45" s="121">
        <f>SUM(D6)</f>
        <v>200000</v>
      </c>
      <c r="E45" s="115"/>
      <c r="F45" s="115"/>
      <c r="G45" s="115"/>
      <c r="H45" s="115"/>
      <c r="I45" s="115"/>
      <c r="J45" s="115"/>
    </row>
    <row r="46" spans="1:4" s="115" customFormat="1" ht="12" customHeight="1">
      <c r="A46" s="118" t="s">
        <v>45</v>
      </c>
      <c r="B46" s="118"/>
      <c r="C46" s="118"/>
      <c r="D46" s="122">
        <f>SUM(D45-D44)</f>
        <v>-302800</v>
      </c>
    </row>
    <row r="47" spans="1:4" s="6" customFormat="1" ht="18">
      <c r="A47" s="137"/>
      <c r="B47" s="7"/>
      <c r="C47" s="7"/>
      <c r="D47" s="9"/>
    </row>
    <row r="48" spans="1:4" ht="18">
      <c r="A48" s="8"/>
      <c r="B48" s="8"/>
      <c r="C48" s="8"/>
      <c r="D48" s="9"/>
    </row>
    <row r="49" spans="1:4" ht="18">
      <c r="A49" s="10"/>
      <c r="B49" s="10"/>
      <c r="C49" s="10"/>
      <c r="D49" s="11"/>
    </row>
    <row r="50" spans="1:4" ht="18">
      <c r="A50" s="7"/>
      <c r="B50" s="7"/>
      <c r="C50" s="7"/>
      <c r="D50" s="9"/>
    </row>
    <row r="51" spans="1:4" ht="18">
      <c r="A51" s="7"/>
      <c r="B51" s="7"/>
      <c r="C51" s="7"/>
      <c r="D51" s="12"/>
    </row>
    <row r="52" spans="1:4" ht="18">
      <c r="A52" s="7"/>
      <c r="B52" s="7"/>
      <c r="C52" s="7"/>
      <c r="D52" s="12"/>
    </row>
    <row r="53" spans="1:4" ht="18">
      <c r="A53" s="7"/>
      <c r="B53" s="7"/>
      <c r="C53" s="7"/>
      <c r="D53" s="12"/>
    </row>
    <row r="54" spans="1:4" ht="18">
      <c r="A54" s="7"/>
      <c r="B54" s="7"/>
      <c r="C54" s="7"/>
      <c r="D54" s="12"/>
    </row>
    <row r="55" spans="1:4" ht="18">
      <c r="A55" s="7"/>
      <c r="B55" s="7"/>
      <c r="C55" s="7"/>
      <c r="D55" s="12"/>
    </row>
    <row r="56" spans="1:4" ht="18">
      <c r="A56" s="7"/>
      <c r="B56" s="7"/>
      <c r="C56" s="7"/>
      <c r="D56" s="12"/>
    </row>
    <row r="57" spans="1:4" ht="18">
      <c r="A57" s="7"/>
      <c r="B57" s="7"/>
      <c r="C57" s="7"/>
      <c r="D57" s="12"/>
    </row>
    <row r="58" spans="1:4" ht="18">
      <c r="A58" s="7"/>
      <c r="B58" s="7"/>
      <c r="C58" s="7"/>
      <c r="D58" s="12"/>
    </row>
    <row r="59" spans="1:4" ht="18">
      <c r="A59" s="7"/>
      <c r="B59" s="7"/>
      <c r="C59" s="7"/>
      <c r="D59" s="12"/>
    </row>
    <row r="60" spans="1:4" ht="18">
      <c r="A60" s="7"/>
      <c r="B60" s="7"/>
      <c r="C60" s="7"/>
      <c r="D60" s="12"/>
    </row>
    <row r="61" spans="1:4" ht="18">
      <c r="A61" s="7"/>
      <c r="B61" s="7"/>
      <c r="C61" s="7"/>
      <c r="D61" s="12"/>
    </row>
    <row r="62" spans="1:4" ht="18">
      <c r="A62" s="7"/>
      <c r="B62" s="7"/>
      <c r="C62" s="7"/>
      <c r="D62" s="12"/>
    </row>
    <row r="63" spans="1:4" ht="18">
      <c r="A63" s="7"/>
      <c r="B63" s="7"/>
      <c r="C63" s="7"/>
      <c r="D63" s="12"/>
    </row>
    <row r="64" spans="1:4" ht="18">
      <c r="A64" s="7"/>
      <c r="B64" s="7"/>
      <c r="C64" s="7"/>
      <c r="D64" s="12"/>
    </row>
    <row r="65" spans="1:4" ht="18">
      <c r="A65" s="7"/>
      <c r="B65" s="7"/>
      <c r="C65" s="7"/>
      <c r="D65" s="12"/>
    </row>
    <row r="66" spans="1:4" ht="18">
      <c r="A66" s="7"/>
      <c r="B66" s="7"/>
      <c r="C66" s="7"/>
      <c r="D66" s="12"/>
    </row>
    <row r="67" spans="1:4" ht="18">
      <c r="A67" s="7"/>
      <c r="B67" s="7"/>
      <c r="C67" s="7"/>
      <c r="D67" s="12"/>
    </row>
    <row r="68" spans="1:4" ht="18">
      <c r="A68" s="7"/>
      <c r="B68" s="7"/>
      <c r="C68" s="7"/>
      <c r="D68" s="12"/>
    </row>
    <row r="69" spans="1:4" ht="18">
      <c r="A69" s="7"/>
      <c r="B69" s="7"/>
      <c r="C69" s="7"/>
      <c r="D69" s="12"/>
    </row>
    <row r="70" spans="1:4" ht="18">
      <c r="A70" s="7"/>
      <c r="B70" s="7"/>
      <c r="C70" s="7"/>
      <c r="D70" s="12"/>
    </row>
    <row r="71" spans="1:4" ht="18">
      <c r="A71" s="7"/>
      <c r="B71" s="7"/>
      <c r="C71" s="7"/>
      <c r="D71" s="12"/>
    </row>
    <row r="72" spans="1:4" ht="18">
      <c r="A72" s="7"/>
      <c r="B72" s="7"/>
      <c r="C72" s="7"/>
      <c r="D72" s="12"/>
    </row>
    <row r="73" spans="1:4" ht="18">
      <c r="A73" s="13"/>
      <c r="B73" s="13"/>
      <c r="C73" s="13"/>
      <c r="D73" s="9"/>
    </row>
    <row r="74" spans="1:4" ht="18">
      <c r="A74" s="13"/>
      <c r="B74" s="13"/>
      <c r="C74" s="13"/>
      <c r="D74" s="9"/>
    </row>
    <row r="75" spans="1:3" ht="18">
      <c r="A75" s="3"/>
      <c r="B75" s="3"/>
      <c r="C75" s="3"/>
    </row>
    <row r="76" spans="1:3" ht="18">
      <c r="A76" s="3"/>
      <c r="B76" s="3"/>
      <c r="C76" s="3"/>
    </row>
  </sheetData>
  <sheetProtection/>
  <mergeCells count="1">
    <mergeCell ref="A1:D1"/>
  </mergeCells>
  <conditionalFormatting sqref="D46">
    <cfRule type="cellIs" priority="1" dxfId="1" operator="greaterThanOrEqual" stopIfTrue="1">
      <formula>0</formula>
    </cfRule>
    <cfRule type="cellIs" priority="2" dxfId="0" operator="lessThan" stopIfTrue="1">
      <formula>0</formula>
    </cfRule>
  </conditionalFormatting>
  <printOptions/>
  <pageMargins left="0.5" right="0.5" top="0.5" bottom="0.5" header="0.25" footer="0.19"/>
  <pageSetup horizontalDpi="600" verticalDpi="600" orientation="landscape" r:id="rId2"/>
  <rowBreaks count="1" manualBreakCount="1">
    <brk id="46" max="7" man="1"/>
  </rowBreaks>
  <drawing r:id="rId1"/>
</worksheet>
</file>

<file path=xl/worksheets/sheet5.xml><?xml version="1.0" encoding="utf-8"?>
<worksheet xmlns="http://schemas.openxmlformats.org/spreadsheetml/2006/main" xmlns:r="http://schemas.openxmlformats.org/officeDocument/2006/relationships">
  <dimension ref="A1:J76"/>
  <sheetViews>
    <sheetView showGridLines="0" zoomScalePageLayoutView="0" workbookViewId="0" topLeftCell="A1">
      <selection activeCell="K20" sqref="K20"/>
    </sheetView>
  </sheetViews>
  <sheetFormatPr defaultColWidth="9.140625" defaultRowHeight="12.75"/>
  <cols>
    <col min="1" max="1" width="30.00390625" style="5" customWidth="1"/>
    <col min="2" max="2" width="9.00390625" style="5" customWidth="1"/>
    <col min="3" max="3" width="15.28125" style="5" customWidth="1"/>
    <col min="4" max="4" width="16.421875" style="4" customWidth="1"/>
    <col min="5" max="10" width="9.140625" style="6" customWidth="1"/>
  </cols>
  <sheetData>
    <row r="1" spans="1:10" s="128" customFormat="1" ht="16.5" customHeight="1">
      <c r="A1" s="142" t="s">
        <v>53</v>
      </c>
      <c r="B1" s="143"/>
      <c r="C1" s="143"/>
      <c r="D1" s="143"/>
      <c r="E1" s="138"/>
      <c r="F1" s="138"/>
      <c r="G1" s="138"/>
      <c r="H1" s="138"/>
      <c r="I1" s="138"/>
      <c r="J1" s="138"/>
    </row>
    <row r="2" spans="1:10" s="108" customFormat="1" ht="11.25" customHeight="1">
      <c r="A2" s="90" t="s">
        <v>20</v>
      </c>
      <c r="B2" s="77" t="s">
        <v>26</v>
      </c>
      <c r="C2" s="77" t="s">
        <v>27</v>
      </c>
      <c r="D2" s="79" t="s">
        <v>28</v>
      </c>
      <c r="E2" s="125"/>
      <c r="F2" s="125"/>
      <c r="G2" s="125"/>
      <c r="H2" s="125"/>
      <c r="I2" s="125"/>
      <c r="J2" s="125"/>
    </row>
    <row r="3" spans="1:10" s="68" customFormat="1" ht="12" customHeight="1">
      <c r="A3" s="65" t="s">
        <v>23</v>
      </c>
      <c r="B3" s="99">
        <v>800</v>
      </c>
      <c r="C3" s="67"/>
      <c r="D3" s="100">
        <f>SUM(B3*C3)</f>
        <v>0</v>
      </c>
      <c r="E3" s="82"/>
      <c r="F3" s="82"/>
      <c r="G3" s="82"/>
      <c r="H3" s="82"/>
      <c r="I3" s="82"/>
      <c r="J3" s="82"/>
    </row>
    <row r="4" spans="1:10" s="68" customFormat="1" ht="12" customHeight="1">
      <c r="A4" s="65" t="s">
        <v>24</v>
      </c>
      <c r="B4" s="101">
        <v>5000</v>
      </c>
      <c r="C4" s="67">
        <v>30</v>
      </c>
      <c r="D4" s="102">
        <f>SUM(B4*C4)</f>
        <v>150000</v>
      </c>
      <c r="E4" s="82"/>
      <c r="F4" s="82"/>
      <c r="G4" s="82"/>
      <c r="H4" s="82"/>
      <c r="I4" s="82"/>
      <c r="J4" s="82"/>
    </row>
    <row r="5" spans="1:10" s="68" customFormat="1" ht="12" customHeight="1">
      <c r="A5" s="65" t="s">
        <v>25</v>
      </c>
      <c r="B5" s="101"/>
      <c r="C5" s="67">
        <v>50000</v>
      </c>
      <c r="D5" s="102">
        <v>50000</v>
      </c>
      <c r="E5" s="82"/>
      <c r="F5" s="82"/>
      <c r="G5" s="82"/>
      <c r="H5" s="82"/>
      <c r="I5" s="82"/>
      <c r="J5" s="82"/>
    </row>
    <row r="6" spans="1:10" s="108" customFormat="1" ht="11.25" customHeight="1">
      <c r="A6" s="90" t="s">
        <v>29</v>
      </c>
      <c r="B6" s="90"/>
      <c r="C6" s="106"/>
      <c r="D6" s="107">
        <f>SUM(D3:D5)</f>
        <v>200000</v>
      </c>
      <c r="E6" s="125"/>
      <c r="F6" s="125"/>
      <c r="G6" s="125"/>
      <c r="H6" s="125"/>
      <c r="I6" s="125"/>
      <c r="J6" s="125"/>
    </row>
    <row r="7" spans="1:10" s="108" customFormat="1" ht="11.25" customHeight="1">
      <c r="A7" s="109" t="s">
        <v>21</v>
      </c>
      <c r="B7" s="109"/>
      <c r="C7" s="110"/>
      <c r="D7" s="111"/>
      <c r="E7" s="125"/>
      <c r="F7" s="125"/>
      <c r="G7" s="125"/>
      <c r="H7" s="125"/>
      <c r="I7" s="125"/>
      <c r="J7" s="125"/>
    </row>
    <row r="8" spans="1:10" s="68" customFormat="1" ht="12" customHeight="1">
      <c r="A8" s="65" t="s">
        <v>0</v>
      </c>
      <c r="B8" s="65"/>
      <c r="C8" s="65"/>
      <c r="D8" s="70">
        <v>62000</v>
      </c>
      <c r="E8" s="82"/>
      <c r="F8" s="82"/>
      <c r="G8" s="82"/>
      <c r="H8" s="82"/>
      <c r="I8" s="82"/>
      <c r="J8" s="82"/>
    </row>
    <row r="9" spans="1:10" s="68" customFormat="1" ht="12" customHeight="1">
      <c r="A9" s="65" t="s">
        <v>1</v>
      </c>
      <c r="B9" s="65"/>
      <c r="C9" s="65"/>
      <c r="D9" s="70">
        <v>7500</v>
      </c>
      <c r="E9" s="82"/>
      <c r="F9" s="82"/>
      <c r="G9" s="82"/>
      <c r="H9" s="82"/>
      <c r="I9" s="82"/>
      <c r="J9" s="82"/>
    </row>
    <row r="10" spans="1:10" s="68" customFormat="1" ht="12" customHeight="1">
      <c r="A10" s="65" t="s">
        <v>2</v>
      </c>
      <c r="B10" s="65"/>
      <c r="C10" s="65"/>
      <c r="D10" s="70">
        <v>8000</v>
      </c>
      <c r="E10" s="82"/>
      <c r="F10" s="82"/>
      <c r="G10" s="82"/>
      <c r="H10" s="82"/>
      <c r="I10" s="82"/>
      <c r="J10" s="82"/>
    </row>
    <row r="11" spans="1:10" s="68" customFormat="1" ht="12" customHeight="1">
      <c r="A11" s="65" t="s">
        <v>3</v>
      </c>
      <c r="B11" s="65"/>
      <c r="C11" s="65"/>
      <c r="D11" s="70">
        <v>6000</v>
      </c>
      <c r="E11" s="82"/>
      <c r="F11" s="82"/>
      <c r="G11" s="82"/>
      <c r="H11" s="82"/>
      <c r="I11" s="82"/>
      <c r="J11" s="82"/>
    </row>
    <row r="12" spans="1:10" s="68" customFormat="1" ht="12" customHeight="1">
      <c r="A12" s="65" t="s">
        <v>4</v>
      </c>
      <c r="B12" s="65"/>
      <c r="C12" s="65"/>
      <c r="D12" s="70">
        <v>15000</v>
      </c>
      <c r="E12" s="82"/>
      <c r="F12" s="82"/>
      <c r="G12" s="82"/>
      <c r="H12" s="82"/>
      <c r="I12" s="82"/>
      <c r="J12" s="82"/>
    </row>
    <row r="13" spans="1:10" s="68" customFormat="1" ht="12" customHeight="1">
      <c r="A13" s="65" t="s">
        <v>5</v>
      </c>
      <c r="B13" s="65"/>
      <c r="C13" s="65"/>
      <c r="D13" s="70">
        <v>6000</v>
      </c>
      <c r="E13" s="82"/>
      <c r="F13" s="82"/>
      <c r="G13" s="82"/>
      <c r="H13" s="82"/>
      <c r="I13" s="82"/>
      <c r="J13" s="82"/>
    </row>
    <row r="14" spans="1:10" s="68" customFormat="1" ht="12" customHeight="1">
      <c r="A14" s="65" t="s">
        <v>6</v>
      </c>
      <c r="B14" s="65"/>
      <c r="C14" s="65"/>
      <c r="D14" s="70">
        <v>800</v>
      </c>
      <c r="E14" s="82"/>
      <c r="F14" s="82"/>
      <c r="G14" s="82"/>
      <c r="H14" s="82"/>
      <c r="I14" s="82"/>
      <c r="J14" s="82"/>
    </row>
    <row r="15" spans="1:10" s="68" customFormat="1" ht="12" customHeight="1">
      <c r="A15" s="65" t="s">
        <v>18</v>
      </c>
      <c r="B15" s="65"/>
      <c r="C15" s="65"/>
      <c r="D15" s="70">
        <v>8000</v>
      </c>
      <c r="E15" s="82"/>
      <c r="F15" s="82"/>
      <c r="G15" s="82"/>
      <c r="H15" s="82"/>
      <c r="I15" s="82"/>
      <c r="J15" s="82"/>
    </row>
    <row r="16" spans="1:10" s="68" customFormat="1" ht="12" customHeight="1">
      <c r="A16" s="65" t="s">
        <v>7</v>
      </c>
      <c r="B16" s="65"/>
      <c r="C16" s="65"/>
      <c r="D16" s="70">
        <v>5000</v>
      </c>
      <c r="E16" s="82"/>
      <c r="F16" s="82"/>
      <c r="G16" s="82"/>
      <c r="H16" s="82"/>
      <c r="I16" s="82"/>
      <c r="J16" s="82"/>
    </row>
    <row r="17" spans="1:10" s="68" customFormat="1" ht="12" customHeight="1">
      <c r="A17" s="65" t="s">
        <v>8</v>
      </c>
      <c r="B17" s="65"/>
      <c r="C17" s="65"/>
      <c r="D17" s="70">
        <v>10000</v>
      </c>
      <c r="E17" s="82"/>
      <c r="F17" s="82"/>
      <c r="G17" s="82"/>
      <c r="H17" s="82"/>
      <c r="I17" s="82"/>
      <c r="J17" s="82"/>
    </row>
    <row r="18" spans="1:10" s="68" customFormat="1" ht="12" customHeight="1">
      <c r="A18" s="65" t="s">
        <v>9</v>
      </c>
      <c r="B18" s="65"/>
      <c r="C18" s="65"/>
      <c r="D18" s="70">
        <v>4500</v>
      </c>
      <c r="E18" s="82"/>
      <c r="F18" s="82"/>
      <c r="G18" s="82"/>
      <c r="H18" s="82"/>
      <c r="I18" s="82"/>
      <c r="J18" s="82"/>
    </row>
    <row r="19" spans="1:10" s="68" customFormat="1" ht="12" customHeight="1">
      <c r="A19" s="65" t="s">
        <v>10</v>
      </c>
      <c r="B19" s="65"/>
      <c r="C19" s="65"/>
      <c r="D19" s="70">
        <v>1000</v>
      </c>
      <c r="E19" s="82"/>
      <c r="F19" s="82"/>
      <c r="G19" s="82"/>
      <c r="H19" s="82"/>
      <c r="I19" s="82"/>
      <c r="J19" s="82"/>
    </row>
    <row r="20" spans="1:10" s="68" customFormat="1" ht="12" customHeight="1">
      <c r="A20" s="65" t="s">
        <v>11</v>
      </c>
      <c r="B20" s="65"/>
      <c r="C20" s="65"/>
      <c r="D20" s="70">
        <v>1000</v>
      </c>
      <c r="E20" s="82"/>
      <c r="F20" s="82"/>
      <c r="G20" s="82"/>
      <c r="H20" s="82"/>
      <c r="I20" s="82"/>
      <c r="J20" s="82"/>
    </row>
    <row r="21" spans="1:10" s="68" customFormat="1" ht="12" customHeight="1">
      <c r="A21" s="65" t="s">
        <v>12</v>
      </c>
      <c r="B21" s="65"/>
      <c r="C21" s="65"/>
      <c r="D21" s="70">
        <v>2000</v>
      </c>
      <c r="E21" s="82"/>
      <c r="F21" s="82"/>
      <c r="G21" s="82"/>
      <c r="H21" s="82"/>
      <c r="I21" s="82"/>
      <c r="J21" s="82"/>
    </row>
    <row r="22" spans="1:10" s="68" customFormat="1" ht="12" customHeight="1">
      <c r="A22" s="65" t="s">
        <v>13</v>
      </c>
      <c r="B22" s="65"/>
      <c r="C22" s="65"/>
      <c r="D22" s="70">
        <v>2500</v>
      </c>
      <c r="E22" s="82"/>
      <c r="F22" s="82"/>
      <c r="G22" s="82"/>
      <c r="H22" s="82"/>
      <c r="I22" s="82"/>
      <c r="J22" s="82"/>
    </row>
    <row r="23" spans="1:10" s="68" customFormat="1" ht="12" customHeight="1">
      <c r="A23" s="65" t="s">
        <v>14</v>
      </c>
      <c r="B23" s="65"/>
      <c r="C23" s="65"/>
      <c r="D23" s="70">
        <v>6000</v>
      </c>
      <c r="E23" s="82"/>
      <c r="F23" s="82"/>
      <c r="G23" s="82"/>
      <c r="H23" s="82"/>
      <c r="I23" s="82"/>
      <c r="J23" s="82"/>
    </row>
    <row r="24" spans="1:10" s="68" customFormat="1" ht="12" customHeight="1">
      <c r="A24" s="65" t="s">
        <v>15</v>
      </c>
      <c r="B24" s="65"/>
      <c r="C24" s="65"/>
      <c r="D24" s="70">
        <v>10000</v>
      </c>
      <c r="E24" s="82"/>
      <c r="F24" s="82"/>
      <c r="G24" s="82"/>
      <c r="H24" s="82"/>
      <c r="I24" s="82"/>
      <c r="J24" s="82"/>
    </row>
    <row r="25" spans="1:10" s="68" customFormat="1" ht="12" customHeight="1">
      <c r="A25" s="65" t="s">
        <v>16</v>
      </c>
      <c r="B25" s="65"/>
      <c r="C25" s="65"/>
      <c r="D25" s="70">
        <v>5500</v>
      </c>
      <c r="E25" s="82"/>
      <c r="F25" s="82"/>
      <c r="G25" s="82"/>
      <c r="H25" s="82"/>
      <c r="I25" s="82"/>
      <c r="J25" s="82"/>
    </row>
    <row r="26" spans="1:10" s="68" customFormat="1" ht="12" customHeight="1">
      <c r="A26" s="65" t="s">
        <v>17</v>
      </c>
      <c r="B26" s="65"/>
      <c r="C26" s="65"/>
      <c r="D26" s="70">
        <v>2000</v>
      </c>
      <c r="E26" s="82"/>
      <c r="F26" s="82"/>
      <c r="G26" s="82"/>
      <c r="H26" s="82"/>
      <c r="I26" s="82"/>
      <c r="J26" s="82"/>
    </row>
    <row r="27" spans="1:10" s="64" customFormat="1" ht="11.25" customHeight="1">
      <c r="A27" s="109" t="s">
        <v>42</v>
      </c>
      <c r="B27" s="94"/>
      <c r="C27" s="94"/>
      <c r="D27" s="54">
        <f>SUM(D8:D26)</f>
        <v>162800</v>
      </c>
      <c r="E27" s="81"/>
      <c r="F27" s="81"/>
      <c r="G27" s="81"/>
      <c r="H27" s="81"/>
      <c r="I27" s="81"/>
      <c r="J27" s="81"/>
    </row>
    <row r="28" spans="1:10" s="64" customFormat="1" ht="11.25" customHeight="1">
      <c r="A28" s="95" t="s">
        <v>22</v>
      </c>
      <c r="B28" s="96" t="s">
        <v>46</v>
      </c>
      <c r="C28" s="96" t="s">
        <v>47</v>
      </c>
      <c r="D28" s="126" t="s">
        <v>28</v>
      </c>
      <c r="E28" s="81"/>
      <c r="F28" s="81"/>
      <c r="G28" s="81"/>
      <c r="H28" s="81"/>
      <c r="I28" s="81"/>
      <c r="J28" s="81"/>
    </row>
    <row r="29" spans="1:10" s="68" customFormat="1" ht="12" customHeight="1">
      <c r="A29" s="65" t="s">
        <v>30</v>
      </c>
      <c r="B29" s="65">
        <v>800</v>
      </c>
      <c r="C29" s="67">
        <v>55</v>
      </c>
      <c r="D29" s="74">
        <f aca="true" t="shared" si="0" ref="D29:D41">SUM(B29*C29)</f>
        <v>44000</v>
      </c>
      <c r="E29" s="82"/>
      <c r="F29" s="75"/>
      <c r="G29" s="82"/>
      <c r="H29" s="82"/>
      <c r="I29" s="82"/>
      <c r="J29" s="82"/>
    </row>
    <row r="30" spans="1:10" s="68" customFormat="1" ht="12" customHeight="1">
      <c r="A30" s="65" t="s">
        <v>31</v>
      </c>
      <c r="B30" s="65">
        <v>800</v>
      </c>
      <c r="C30" s="67">
        <v>20</v>
      </c>
      <c r="D30" s="74">
        <f t="shared" si="0"/>
        <v>16000</v>
      </c>
      <c r="E30" s="82"/>
      <c r="F30" s="75"/>
      <c r="G30" s="82"/>
      <c r="H30" s="82"/>
      <c r="I30" s="82"/>
      <c r="J30" s="82"/>
    </row>
    <row r="31" spans="1:10" s="68" customFormat="1" ht="12" customHeight="1">
      <c r="A31" s="65" t="s">
        <v>34</v>
      </c>
      <c r="B31" s="65">
        <v>800</v>
      </c>
      <c r="C31" s="67">
        <v>14</v>
      </c>
      <c r="D31" s="74">
        <f t="shared" si="0"/>
        <v>11200</v>
      </c>
      <c r="E31" s="82"/>
      <c r="F31" s="75"/>
      <c r="G31" s="82"/>
      <c r="H31" s="82"/>
      <c r="I31" s="82"/>
      <c r="J31" s="82"/>
    </row>
    <row r="32" spans="1:10" s="68" customFormat="1" ht="12" customHeight="1">
      <c r="A32" s="65" t="s">
        <v>32</v>
      </c>
      <c r="B32" s="65">
        <v>800</v>
      </c>
      <c r="C32" s="67">
        <v>45</v>
      </c>
      <c r="D32" s="74">
        <f t="shared" si="0"/>
        <v>36000</v>
      </c>
      <c r="E32" s="82"/>
      <c r="F32" s="75"/>
      <c r="G32" s="82"/>
      <c r="H32" s="82"/>
      <c r="I32" s="82"/>
      <c r="J32" s="82"/>
    </row>
    <row r="33" spans="1:10" s="68" customFormat="1" ht="12" customHeight="1">
      <c r="A33" s="65" t="s">
        <v>35</v>
      </c>
      <c r="B33" s="65">
        <v>800</v>
      </c>
      <c r="C33" s="67">
        <v>12</v>
      </c>
      <c r="D33" s="74">
        <f t="shared" si="0"/>
        <v>9600</v>
      </c>
      <c r="E33" s="82"/>
      <c r="F33" s="75"/>
      <c r="G33" s="82"/>
      <c r="H33" s="82"/>
      <c r="I33" s="82"/>
      <c r="J33" s="82"/>
    </row>
    <row r="34" spans="1:10" s="68" customFormat="1" ht="12" customHeight="1">
      <c r="A34" s="65" t="s">
        <v>33</v>
      </c>
      <c r="B34" s="65">
        <v>800</v>
      </c>
      <c r="C34" s="67">
        <v>40</v>
      </c>
      <c r="D34" s="74">
        <f t="shared" si="0"/>
        <v>32000</v>
      </c>
      <c r="E34" s="82"/>
      <c r="F34" s="75"/>
      <c r="G34" s="82"/>
      <c r="H34" s="82"/>
      <c r="I34" s="82"/>
      <c r="J34" s="82"/>
    </row>
    <row r="35" spans="1:10" s="68" customFormat="1" ht="12" customHeight="1">
      <c r="A35" s="65" t="s">
        <v>36</v>
      </c>
      <c r="B35" s="65">
        <v>800</v>
      </c>
      <c r="C35" s="67">
        <v>20</v>
      </c>
      <c r="D35" s="74">
        <f t="shared" si="0"/>
        <v>16000</v>
      </c>
      <c r="E35" s="82"/>
      <c r="F35" s="75"/>
      <c r="G35" s="82"/>
      <c r="H35" s="82"/>
      <c r="I35" s="82"/>
      <c r="J35" s="82"/>
    </row>
    <row r="36" spans="1:10" s="68" customFormat="1" ht="12" customHeight="1">
      <c r="A36" s="65" t="s">
        <v>37</v>
      </c>
      <c r="B36" s="65">
        <v>800</v>
      </c>
      <c r="C36" s="67">
        <v>14</v>
      </c>
      <c r="D36" s="74">
        <f t="shared" si="0"/>
        <v>11200</v>
      </c>
      <c r="E36" s="82"/>
      <c r="F36" s="75"/>
      <c r="G36" s="82"/>
      <c r="H36" s="82"/>
      <c r="I36" s="82"/>
      <c r="J36" s="82"/>
    </row>
    <row r="37" spans="1:10" s="68" customFormat="1" ht="12" customHeight="1">
      <c r="A37" s="65" t="s">
        <v>38</v>
      </c>
      <c r="B37" s="65">
        <v>800</v>
      </c>
      <c r="C37" s="67">
        <v>45</v>
      </c>
      <c r="D37" s="74">
        <f t="shared" si="0"/>
        <v>36000</v>
      </c>
      <c r="E37" s="82"/>
      <c r="F37" s="75"/>
      <c r="G37" s="82"/>
      <c r="H37" s="82"/>
      <c r="I37" s="82"/>
      <c r="J37" s="82"/>
    </row>
    <row r="38" spans="1:10" s="68" customFormat="1" ht="12" customHeight="1">
      <c r="A38" s="65" t="s">
        <v>39</v>
      </c>
      <c r="B38" s="65">
        <v>800</v>
      </c>
      <c r="C38" s="67">
        <v>12</v>
      </c>
      <c r="D38" s="74">
        <f t="shared" si="0"/>
        <v>9600</v>
      </c>
      <c r="E38" s="82"/>
      <c r="F38" s="75"/>
      <c r="G38" s="82"/>
      <c r="H38" s="82"/>
      <c r="I38" s="82"/>
      <c r="J38" s="82"/>
    </row>
    <row r="39" spans="1:10" s="68" customFormat="1" ht="12" customHeight="1">
      <c r="A39" s="65" t="s">
        <v>44</v>
      </c>
      <c r="B39" s="65">
        <v>800</v>
      </c>
      <c r="C39" s="67">
        <v>100</v>
      </c>
      <c r="D39" s="74">
        <f t="shared" si="0"/>
        <v>80000</v>
      </c>
      <c r="E39" s="82"/>
      <c r="F39" s="75"/>
      <c r="G39" s="82"/>
      <c r="H39" s="82"/>
      <c r="I39" s="82"/>
      <c r="J39" s="82"/>
    </row>
    <row r="40" spans="1:10" s="68" customFormat="1" ht="12" customHeight="1">
      <c r="A40" s="65" t="s">
        <v>40</v>
      </c>
      <c r="B40" s="65">
        <v>800</v>
      </c>
      <c r="C40" s="67">
        <v>20</v>
      </c>
      <c r="D40" s="74">
        <f t="shared" si="0"/>
        <v>16000</v>
      </c>
      <c r="E40" s="82"/>
      <c r="F40" s="75"/>
      <c r="G40" s="82"/>
      <c r="H40" s="82"/>
      <c r="I40" s="82"/>
      <c r="J40" s="82"/>
    </row>
    <row r="41" spans="1:10" s="116" customFormat="1" ht="12" customHeight="1">
      <c r="A41" s="118" t="s">
        <v>41</v>
      </c>
      <c r="B41" s="118">
        <v>800</v>
      </c>
      <c r="C41" s="129">
        <v>28</v>
      </c>
      <c r="D41" s="122">
        <f t="shared" si="0"/>
        <v>22400</v>
      </c>
      <c r="E41" s="115"/>
      <c r="F41" s="139"/>
      <c r="G41" s="115"/>
      <c r="H41" s="115"/>
      <c r="I41" s="115"/>
      <c r="J41" s="115"/>
    </row>
    <row r="42" spans="1:10" s="64" customFormat="1" ht="12" customHeight="1">
      <c r="A42" s="95" t="s">
        <v>43</v>
      </c>
      <c r="B42" s="95"/>
      <c r="C42" s="95"/>
      <c r="D42" s="87">
        <f>SUM(D29:D41)</f>
        <v>340000</v>
      </c>
      <c r="E42" s="81"/>
      <c r="F42" s="81"/>
      <c r="G42" s="81"/>
      <c r="H42" s="81"/>
      <c r="I42" s="81"/>
      <c r="J42" s="81"/>
    </row>
    <row r="43" spans="1:10" s="64" customFormat="1" ht="12" customHeight="1">
      <c r="A43" s="112" t="s">
        <v>48</v>
      </c>
      <c r="B43" s="113"/>
      <c r="C43" s="63">
        <f>SUM(C29:C41)</f>
        <v>425</v>
      </c>
      <c r="D43" s="130"/>
      <c r="E43" s="81"/>
      <c r="F43" s="81"/>
      <c r="G43" s="81"/>
      <c r="H43" s="81"/>
      <c r="I43" s="81"/>
      <c r="J43" s="81"/>
    </row>
    <row r="44" spans="1:10" s="64" customFormat="1" ht="12" customHeight="1">
      <c r="A44" s="113" t="s">
        <v>19</v>
      </c>
      <c r="B44" s="113"/>
      <c r="C44" s="113"/>
      <c r="D44" s="88">
        <f>SUM(D27+D42)</f>
        <v>502800</v>
      </c>
      <c r="E44" s="81"/>
      <c r="F44" s="81"/>
      <c r="G44" s="81"/>
      <c r="H44" s="81"/>
      <c r="I44" s="81"/>
      <c r="J44" s="81"/>
    </row>
    <row r="45" spans="1:10" s="64" customFormat="1" ht="12" customHeight="1">
      <c r="A45" s="113" t="s">
        <v>29</v>
      </c>
      <c r="B45" s="113"/>
      <c r="C45" s="113"/>
      <c r="D45" s="89">
        <f>SUM(D6)</f>
        <v>200000</v>
      </c>
      <c r="E45" s="81"/>
      <c r="F45" s="81"/>
      <c r="G45" s="81"/>
      <c r="H45" s="81"/>
      <c r="I45" s="81"/>
      <c r="J45" s="81"/>
    </row>
    <row r="46" spans="1:10" s="64" customFormat="1" ht="12" customHeight="1">
      <c r="A46" s="113" t="s">
        <v>45</v>
      </c>
      <c r="B46" s="113"/>
      <c r="C46" s="113"/>
      <c r="D46" s="87">
        <f>SUM(D45-D44)</f>
        <v>-302800</v>
      </c>
      <c r="E46" s="81"/>
      <c r="F46" s="81"/>
      <c r="G46" s="81"/>
      <c r="H46" s="81"/>
      <c r="I46" s="81"/>
      <c r="J46" s="81"/>
    </row>
    <row r="47" spans="1:4" s="6" customFormat="1" ht="18">
      <c r="A47" s="7"/>
      <c r="B47" s="7"/>
      <c r="C47" s="7"/>
      <c r="D47" s="9"/>
    </row>
    <row r="48" spans="1:4" s="6" customFormat="1" ht="18">
      <c r="A48" s="8"/>
      <c r="B48" s="8"/>
      <c r="C48" s="8"/>
      <c r="D48" s="9"/>
    </row>
    <row r="49" spans="1:4" ht="18">
      <c r="A49" s="10"/>
      <c r="B49" s="10"/>
      <c r="C49" s="10"/>
      <c r="D49" s="11"/>
    </row>
    <row r="50" spans="1:4" ht="18">
      <c r="A50" s="7"/>
      <c r="B50" s="7"/>
      <c r="C50" s="7"/>
      <c r="D50" s="9"/>
    </row>
    <row r="51" spans="1:4" ht="18">
      <c r="A51" s="7"/>
      <c r="B51" s="7"/>
      <c r="C51" s="7"/>
      <c r="D51" s="12"/>
    </row>
    <row r="52" spans="1:4" ht="18">
      <c r="A52" s="7"/>
      <c r="B52" s="7"/>
      <c r="C52" s="7"/>
      <c r="D52" s="12"/>
    </row>
    <row r="53" spans="1:4" ht="18">
      <c r="A53" s="7"/>
      <c r="B53" s="7"/>
      <c r="C53" s="7"/>
      <c r="D53" s="12"/>
    </row>
    <row r="54" spans="1:4" ht="18">
      <c r="A54" s="7"/>
      <c r="B54" s="7"/>
      <c r="C54" s="7"/>
      <c r="D54" s="12"/>
    </row>
    <row r="55" spans="1:4" ht="18">
      <c r="A55" s="7"/>
      <c r="B55" s="7"/>
      <c r="C55" s="7"/>
      <c r="D55" s="12"/>
    </row>
    <row r="56" spans="1:4" ht="18">
      <c r="A56" s="7"/>
      <c r="B56" s="7"/>
      <c r="C56" s="7"/>
      <c r="D56" s="12"/>
    </row>
    <row r="57" spans="1:4" ht="18">
      <c r="A57" s="7"/>
      <c r="B57" s="7"/>
      <c r="C57" s="7"/>
      <c r="D57" s="12"/>
    </row>
    <row r="58" spans="1:4" ht="18">
      <c r="A58" s="7"/>
      <c r="B58" s="7"/>
      <c r="C58" s="7"/>
      <c r="D58" s="12"/>
    </row>
    <row r="59" spans="1:4" ht="18">
      <c r="A59" s="7"/>
      <c r="B59" s="7"/>
      <c r="C59" s="7"/>
      <c r="D59" s="12"/>
    </row>
    <row r="60" spans="1:4" ht="18">
      <c r="A60" s="7"/>
      <c r="B60" s="7"/>
      <c r="C60" s="7"/>
      <c r="D60" s="12"/>
    </row>
    <row r="61" spans="1:4" ht="18">
      <c r="A61" s="7"/>
      <c r="B61" s="7"/>
      <c r="C61" s="7"/>
      <c r="D61" s="12"/>
    </row>
    <row r="62" spans="1:4" ht="18">
      <c r="A62" s="7"/>
      <c r="B62" s="7"/>
      <c r="C62" s="7"/>
      <c r="D62" s="12"/>
    </row>
    <row r="63" spans="1:4" ht="18">
      <c r="A63" s="7"/>
      <c r="B63" s="7"/>
      <c r="C63" s="7"/>
      <c r="D63" s="12"/>
    </row>
    <row r="64" spans="1:4" ht="18">
      <c r="A64" s="7"/>
      <c r="B64" s="7"/>
      <c r="C64" s="7"/>
      <c r="D64" s="12"/>
    </row>
    <row r="65" spans="1:4" ht="18">
      <c r="A65" s="7"/>
      <c r="B65" s="7"/>
      <c r="C65" s="7"/>
      <c r="D65" s="12"/>
    </row>
    <row r="66" spans="1:4" ht="18">
      <c r="A66" s="7"/>
      <c r="B66" s="7"/>
      <c r="C66" s="7"/>
      <c r="D66" s="12"/>
    </row>
    <row r="67" spans="1:4" ht="18">
      <c r="A67" s="7"/>
      <c r="B67" s="7"/>
      <c r="C67" s="7"/>
      <c r="D67" s="12"/>
    </row>
    <row r="68" spans="1:4" ht="18">
      <c r="A68" s="7"/>
      <c r="B68" s="7"/>
      <c r="C68" s="7"/>
      <c r="D68" s="12"/>
    </row>
    <row r="69" spans="1:4" ht="18">
      <c r="A69" s="7"/>
      <c r="B69" s="7"/>
      <c r="C69" s="7"/>
      <c r="D69" s="12"/>
    </row>
    <row r="70" spans="1:4" ht="18">
      <c r="A70" s="7"/>
      <c r="B70" s="7"/>
      <c r="C70" s="7"/>
      <c r="D70" s="12"/>
    </row>
    <row r="71" spans="1:4" ht="18">
      <c r="A71" s="7"/>
      <c r="B71" s="7"/>
      <c r="C71" s="7"/>
      <c r="D71" s="12"/>
    </row>
    <row r="72" spans="1:4" ht="18">
      <c r="A72" s="7"/>
      <c r="B72" s="7"/>
      <c r="C72" s="7"/>
      <c r="D72" s="12"/>
    </row>
    <row r="73" spans="1:3" ht="18">
      <c r="A73" s="3"/>
      <c r="B73" s="3"/>
      <c r="C73" s="3"/>
    </row>
    <row r="74" spans="1:3" ht="18">
      <c r="A74" s="3"/>
      <c r="B74" s="3"/>
      <c r="C74" s="3"/>
    </row>
    <row r="75" spans="1:3" ht="18">
      <c r="A75" s="3"/>
      <c r="B75" s="3"/>
      <c r="C75" s="3"/>
    </row>
    <row r="76" spans="1:3" ht="18">
      <c r="A76" s="3"/>
      <c r="B76" s="3"/>
      <c r="C76" s="3"/>
    </row>
  </sheetData>
  <sheetProtection/>
  <mergeCells count="1">
    <mergeCell ref="A1:D1"/>
  </mergeCells>
  <conditionalFormatting sqref="D46">
    <cfRule type="cellIs" priority="1" dxfId="1" operator="greaterThanOrEqual" stopIfTrue="1">
      <formula>0</formula>
    </cfRule>
    <cfRule type="cellIs" priority="2" dxfId="0" operator="lessThan" stopIfTrue="1">
      <formula>0</formula>
    </cfRule>
  </conditionalFormatting>
  <printOptions/>
  <pageMargins left="0.5" right="0.5" top="0.5" bottom="0.5" header="0.25" footer="0.19"/>
  <pageSetup horizontalDpi="300" verticalDpi="300" orientation="landscape" r:id="rId2"/>
  <rowBreaks count="1" manualBreakCount="1">
    <brk id="46" max="7" man="1"/>
  </rowBreaks>
  <drawing r:id="rId1"/>
</worksheet>
</file>

<file path=xl/worksheets/sheet6.xml><?xml version="1.0" encoding="utf-8"?>
<worksheet xmlns="http://schemas.openxmlformats.org/spreadsheetml/2006/main" xmlns:r="http://schemas.openxmlformats.org/officeDocument/2006/relationships">
  <dimension ref="A1:H74"/>
  <sheetViews>
    <sheetView showGridLines="0" zoomScalePageLayoutView="0" workbookViewId="0" topLeftCell="A1">
      <selection activeCell="L25" sqref="L25"/>
    </sheetView>
  </sheetViews>
  <sheetFormatPr defaultColWidth="9.140625" defaultRowHeight="12.75"/>
  <cols>
    <col min="1" max="1" width="41.8515625" style="5" customWidth="1"/>
    <col min="2" max="2" width="10.00390625" style="5" customWidth="1"/>
    <col min="3" max="3" width="15.421875" style="5" bestFit="1" customWidth="1"/>
    <col min="4" max="4" width="18.8515625" style="4" customWidth="1"/>
    <col min="5" max="5" width="1.28515625" style="0" customWidth="1"/>
    <col min="6" max="6" width="11.8515625" style="0" bestFit="1" customWidth="1"/>
    <col min="7" max="7" width="17.00390625" style="0" customWidth="1"/>
    <col min="8" max="8" width="15.421875" style="0" bestFit="1" customWidth="1"/>
    <col min="9" max="9" width="1.8515625" style="0" customWidth="1"/>
  </cols>
  <sheetData>
    <row r="1" spans="1:4" s="131" customFormat="1" ht="16.5" customHeight="1">
      <c r="A1" s="144" t="s">
        <v>87</v>
      </c>
      <c r="B1" s="145"/>
      <c r="C1" s="145"/>
      <c r="D1" s="145"/>
    </row>
    <row r="2" spans="1:4" s="44" customFormat="1" ht="12.75">
      <c r="A2" s="47" t="s">
        <v>20</v>
      </c>
      <c r="B2" s="92" t="s">
        <v>26</v>
      </c>
      <c r="C2" s="92" t="s">
        <v>27</v>
      </c>
      <c r="D2" s="93" t="s">
        <v>28</v>
      </c>
    </row>
    <row r="3" spans="1:4" s="44" customFormat="1" ht="12.75">
      <c r="A3" s="41" t="s">
        <v>23</v>
      </c>
      <c r="B3" s="86">
        <v>800</v>
      </c>
      <c r="C3" s="45">
        <v>562.38</v>
      </c>
      <c r="D3" s="46">
        <f>SUM(B3*C3)</f>
        <v>449904</v>
      </c>
    </row>
    <row r="4" spans="1:4" s="44" customFormat="1" ht="12.75">
      <c r="A4" s="47" t="s">
        <v>29</v>
      </c>
      <c r="B4" s="47"/>
      <c r="C4" s="49"/>
      <c r="D4" s="46">
        <f>SUM(D3:D3)</f>
        <v>449904</v>
      </c>
    </row>
    <row r="5" spans="1:4" s="44" customFormat="1" ht="12.75">
      <c r="A5" s="50" t="s">
        <v>21</v>
      </c>
      <c r="B5" s="50"/>
      <c r="C5" s="52"/>
      <c r="D5" s="53"/>
    </row>
    <row r="6" spans="1:4" s="68" customFormat="1" ht="12">
      <c r="A6" s="65" t="s">
        <v>0</v>
      </c>
      <c r="B6" s="65"/>
      <c r="C6" s="65"/>
      <c r="D6" s="70">
        <v>62000</v>
      </c>
    </row>
    <row r="7" spans="1:4" s="68" customFormat="1" ht="12">
      <c r="A7" s="65" t="s">
        <v>1</v>
      </c>
      <c r="B7" s="65"/>
      <c r="C7" s="65"/>
      <c r="D7" s="70">
        <v>7500</v>
      </c>
    </row>
    <row r="8" spans="1:4" s="68" customFormat="1" ht="12">
      <c r="A8" s="65" t="s">
        <v>2</v>
      </c>
      <c r="B8" s="65"/>
      <c r="C8" s="65"/>
      <c r="D8" s="70">
        <v>8000</v>
      </c>
    </row>
    <row r="9" spans="1:4" s="68" customFormat="1" ht="12">
      <c r="A9" s="65" t="s">
        <v>3</v>
      </c>
      <c r="B9" s="65"/>
      <c r="C9" s="65"/>
      <c r="D9" s="70">
        <v>6000</v>
      </c>
    </row>
    <row r="10" spans="1:4" s="68" customFormat="1" ht="12">
      <c r="A10" s="65" t="s">
        <v>4</v>
      </c>
      <c r="B10" s="65"/>
      <c r="C10" s="65"/>
      <c r="D10" s="70">
        <v>15000</v>
      </c>
    </row>
    <row r="11" spans="1:4" s="68" customFormat="1" ht="16.5" customHeight="1">
      <c r="A11" s="65" t="s">
        <v>5</v>
      </c>
      <c r="B11" s="65"/>
      <c r="C11" s="65"/>
      <c r="D11" s="70">
        <v>6000</v>
      </c>
    </row>
    <row r="12" spans="1:4" s="68" customFormat="1" ht="12">
      <c r="A12" s="65" t="s">
        <v>6</v>
      </c>
      <c r="B12" s="65"/>
      <c r="C12" s="65"/>
      <c r="D12" s="70">
        <v>800</v>
      </c>
    </row>
    <row r="13" spans="1:4" s="68" customFormat="1" ht="12">
      <c r="A13" s="65" t="s">
        <v>18</v>
      </c>
      <c r="B13" s="65"/>
      <c r="C13" s="65"/>
      <c r="D13" s="70">
        <v>8000</v>
      </c>
    </row>
    <row r="14" spans="1:4" s="68" customFormat="1" ht="12">
      <c r="A14" s="65" t="s">
        <v>7</v>
      </c>
      <c r="B14" s="65"/>
      <c r="C14" s="65"/>
      <c r="D14" s="70">
        <v>5000</v>
      </c>
    </row>
    <row r="15" spans="1:4" s="68" customFormat="1" ht="12">
      <c r="A15" s="65" t="s">
        <v>8</v>
      </c>
      <c r="B15" s="65"/>
      <c r="C15" s="65"/>
      <c r="D15" s="70">
        <v>10000</v>
      </c>
    </row>
    <row r="16" spans="1:4" s="68" customFormat="1" ht="12">
      <c r="A16" s="65" t="s">
        <v>9</v>
      </c>
      <c r="B16" s="65"/>
      <c r="C16" s="65"/>
      <c r="D16" s="70">
        <v>4500</v>
      </c>
    </row>
    <row r="17" spans="1:4" s="68" customFormat="1" ht="12">
      <c r="A17" s="65" t="s">
        <v>10</v>
      </c>
      <c r="B17" s="65"/>
      <c r="C17" s="65"/>
      <c r="D17" s="70">
        <v>1000</v>
      </c>
    </row>
    <row r="18" spans="1:4" s="68" customFormat="1" ht="12">
      <c r="A18" s="65" t="s">
        <v>11</v>
      </c>
      <c r="B18" s="65"/>
      <c r="C18" s="65"/>
      <c r="D18" s="70">
        <v>1000</v>
      </c>
    </row>
    <row r="19" spans="1:4" s="68" customFormat="1" ht="12">
      <c r="A19" s="65" t="s">
        <v>12</v>
      </c>
      <c r="B19" s="65"/>
      <c r="C19" s="65"/>
      <c r="D19" s="70">
        <v>2000</v>
      </c>
    </row>
    <row r="20" spans="1:4" s="68" customFormat="1" ht="12">
      <c r="A20" s="65" t="s">
        <v>13</v>
      </c>
      <c r="B20" s="65"/>
      <c r="C20" s="65"/>
      <c r="D20" s="70">
        <v>2500</v>
      </c>
    </row>
    <row r="21" spans="1:4" s="68" customFormat="1" ht="12">
      <c r="A21" s="65" t="s">
        <v>14</v>
      </c>
      <c r="B21" s="65"/>
      <c r="C21" s="65"/>
      <c r="D21" s="70">
        <v>6000</v>
      </c>
    </row>
    <row r="22" spans="1:4" s="68" customFormat="1" ht="12">
      <c r="A22" s="65" t="s">
        <v>15</v>
      </c>
      <c r="B22" s="65"/>
      <c r="C22" s="65"/>
      <c r="D22" s="70">
        <v>10000</v>
      </c>
    </row>
    <row r="23" spans="1:4" s="68" customFormat="1" ht="12">
      <c r="A23" s="65" t="s">
        <v>16</v>
      </c>
      <c r="B23" s="65"/>
      <c r="C23" s="65"/>
      <c r="D23" s="70">
        <v>5500</v>
      </c>
    </row>
    <row r="24" spans="1:4" s="68" customFormat="1" ht="12">
      <c r="A24" s="65" t="s">
        <v>17</v>
      </c>
      <c r="B24" s="65"/>
      <c r="C24" s="65"/>
      <c r="D24" s="70">
        <v>2000</v>
      </c>
    </row>
    <row r="25" spans="1:4" s="44" customFormat="1" ht="12.75">
      <c r="A25" s="50" t="s">
        <v>42</v>
      </c>
      <c r="B25" s="50"/>
      <c r="C25" s="50"/>
      <c r="D25" s="54">
        <f>SUM(D6:D24)</f>
        <v>162800</v>
      </c>
    </row>
    <row r="26" spans="1:8" s="44" customFormat="1" ht="12.75">
      <c r="A26" s="55" t="s">
        <v>22</v>
      </c>
      <c r="B26" s="57" t="s">
        <v>46</v>
      </c>
      <c r="C26" s="57" t="s">
        <v>47</v>
      </c>
      <c r="D26" s="58" t="s">
        <v>28</v>
      </c>
      <c r="G26" s="132" t="s">
        <v>55</v>
      </c>
      <c r="H26" s="132" t="s">
        <v>57</v>
      </c>
    </row>
    <row r="27" spans="1:8" s="68" customFormat="1" ht="12">
      <c r="A27" s="65" t="s">
        <v>30</v>
      </c>
      <c r="B27" s="65">
        <v>650</v>
      </c>
      <c r="C27" s="67">
        <v>55</v>
      </c>
      <c r="D27" s="74">
        <f aca="true" t="shared" si="0" ref="D27:D39">SUM(B27*C27)</f>
        <v>35750</v>
      </c>
      <c r="G27" s="67">
        <f aca="true" t="shared" si="1" ref="G27:G39">SUM(800*C27)</f>
        <v>44000</v>
      </c>
      <c r="H27" s="100">
        <f>SUM((800-B27)*C27)</f>
        <v>8250</v>
      </c>
    </row>
    <row r="28" spans="1:8" s="68" customFormat="1" ht="12">
      <c r="A28" s="65" t="s">
        <v>31</v>
      </c>
      <c r="B28" s="65">
        <v>800</v>
      </c>
      <c r="C28" s="67">
        <v>20</v>
      </c>
      <c r="D28" s="74">
        <f t="shared" si="0"/>
        <v>16000</v>
      </c>
      <c r="G28" s="67">
        <f t="shared" si="1"/>
        <v>16000</v>
      </c>
      <c r="H28" s="100">
        <f aca="true" t="shared" si="2" ref="H28:H39">SUM((800-B28)*C28)</f>
        <v>0</v>
      </c>
    </row>
    <row r="29" spans="1:8" s="68" customFormat="1" ht="12">
      <c r="A29" s="65" t="s">
        <v>34</v>
      </c>
      <c r="B29" s="65">
        <v>700</v>
      </c>
      <c r="C29" s="67">
        <v>14</v>
      </c>
      <c r="D29" s="74">
        <f t="shared" si="0"/>
        <v>9800</v>
      </c>
      <c r="G29" s="67">
        <f t="shared" si="1"/>
        <v>11200</v>
      </c>
      <c r="H29" s="100">
        <f t="shared" si="2"/>
        <v>1400</v>
      </c>
    </row>
    <row r="30" spans="1:8" s="68" customFormat="1" ht="12">
      <c r="A30" s="65" t="s">
        <v>32</v>
      </c>
      <c r="B30" s="65">
        <v>750</v>
      </c>
      <c r="C30" s="67">
        <v>45</v>
      </c>
      <c r="D30" s="74">
        <f t="shared" si="0"/>
        <v>33750</v>
      </c>
      <c r="G30" s="67">
        <f t="shared" si="1"/>
        <v>36000</v>
      </c>
      <c r="H30" s="100">
        <f t="shared" si="2"/>
        <v>2250</v>
      </c>
    </row>
    <row r="31" spans="1:8" s="68" customFormat="1" ht="12">
      <c r="A31" s="65" t="s">
        <v>35</v>
      </c>
      <c r="B31" s="65">
        <v>700</v>
      </c>
      <c r="C31" s="67">
        <v>12</v>
      </c>
      <c r="D31" s="74">
        <f t="shared" si="0"/>
        <v>8400</v>
      </c>
      <c r="G31" s="67">
        <f t="shared" si="1"/>
        <v>9600</v>
      </c>
      <c r="H31" s="100">
        <f t="shared" si="2"/>
        <v>1200</v>
      </c>
    </row>
    <row r="32" spans="1:8" s="68" customFormat="1" ht="12">
      <c r="A32" s="65" t="s">
        <v>33</v>
      </c>
      <c r="B32" s="65">
        <v>800</v>
      </c>
      <c r="C32" s="67">
        <v>40</v>
      </c>
      <c r="D32" s="74">
        <f t="shared" si="0"/>
        <v>32000</v>
      </c>
      <c r="G32" s="67">
        <f t="shared" si="1"/>
        <v>32000</v>
      </c>
      <c r="H32" s="100">
        <f t="shared" si="2"/>
        <v>0</v>
      </c>
    </row>
    <row r="33" spans="1:8" s="68" customFormat="1" ht="12">
      <c r="A33" s="65" t="s">
        <v>36</v>
      </c>
      <c r="B33" s="65">
        <v>750</v>
      </c>
      <c r="C33" s="67">
        <v>20</v>
      </c>
      <c r="D33" s="74">
        <f t="shared" si="0"/>
        <v>15000</v>
      </c>
      <c r="G33" s="67">
        <f t="shared" si="1"/>
        <v>16000</v>
      </c>
      <c r="H33" s="100">
        <f t="shared" si="2"/>
        <v>1000</v>
      </c>
    </row>
    <row r="34" spans="1:8" s="68" customFormat="1" ht="12">
      <c r="A34" s="65" t="s">
        <v>37</v>
      </c>
      <c r="B34" s="65">
        <v>650</v>
      </c>
      <c r="C34" s="67">
        <v>14</v>
      </c>
      <c r="D34" s="74">
        <f t="shared" si="0"/>
        <v>9100</v>
      </c>
      <c r="G34" s="67">
        <f t="shared" si="1"/>
        <v>11200</v>
      </c>
      <c r="H34" s="100">
        <f t="shared" si="2"/>
        <v>2100</v>
      </c>
    </row>
    <row r="35" spans="1:8" s="68" customFormat="1" ht="12">
      <c r="A35" s="65" t="s">
        <v>38</v>
      </c>
      <c r="B35" s="65">
        <v>700</v>
      </c>
      <c r="C35" s="67">
        <v>45</v>
      </c>
      <c r="D35" s="74">
        <f t="shared" si="0"/>
        <v>31500</v>
      </c>
      <c r="G35" s="67">
        <f t="shared" si="1"/>
        <v>36000</v>
      </c>
      <c r="H35" s="100">
        <f t="shared" si="2"/>
        <v>4500</v>
      </c>
    </row>
    <row r="36" spans="1:8" s="68" customFormat="1" ht="12">
      <c r="A36" s="65" t="s">
        <v>39</v>
      </c>
      <c r="B36" s="65">
        <v>500</v>
      </c>
      <c r="C36" s="67">
        <v>12</v>
      </c>
      <c r="D36" s="74">
        <f t="shared" si="0"/>
        <v>6000</v>
      </c>
      <c r="G36" s="67">
        <f t="shared" si="1"/>
        <v>9600</v>
      </c>
      <c r="H36" s="100">
        <f t="shared" si="2"/>
        <v>3600</v>
      </c>
    </row>
    <row r="37" spans="1:8" s="68" customFormat="1" ht="12">
      <c r="A37" s="65" t="s">
        <v>44</v>
      </c>
      <c r="B37" s="65">
        <v>600</v>
      </c>
      <c r="C37" s="67">
        <v>100</v>
      </c>
      <c r="D37" s="74">
        <f t="shared" si="0"/>
        <v>60000</v>
      </c>
      <c r="G37" s="67">
        <f t="shared" si="1"/>
        <v>80000</v>
      </c>
      <c r="H37" s="100">
        <f t="shared" si="2"/>
        <v>20000</v>
      </c>
    </row>
    <row r="38" spans="1:8" s="68" customFormat="1" ht="12">
      <c r="A38" s="65" t="s">
        <v>40</v>
      </c>
      <c r="B38" s="65">
        <v>650</v>
      </c>
      <c r="C38" s="67">
        <v>20</v>
      </c>
      <c r="D38" s="74">
        <f t="shared" si="0"/>
        <v>13000</v>
      </c>
      <c r="G38" s="67">
        <f t="shared" si="1"/>
        <v>16000</v>
      </c>
      <c r="H38" s="100">
        <f t="shared" si="2"/>
        <v>3000</v>
      </c>
    </row>
    <row r="39" spans="1:8" s="68" customFormat="1" ht="12">
      <c r="A39" s="65" t="s">
        <v>41</v>
      </c>
      <c r="B39" s="65">
        <v>600</v>
      </c>
      <c r="C39" s="67">
        <v>28</v>
      </c>
      <c r="D39" s="74">
        <f t="shared" si="0"/>
        <v>16800</v>
      </c>
      <c r="G39" s="67">
        <f t="shared" si="1"/>
        <v>22400</v>
      </c>
      <c r="H39" s="100">
        <f t="shared" si="2"/>
        <v>5600</v>
      </c>
    </row>
    <row r="40" spans="1:8" s="44" customFormat="1" ht="12.75">
      <c r="A40" s="146" t="s">
        <v>54</v>
      </c>
      <c r="B40" s="147"/>
      <c r="C40" s="148"/>
      <c r="D40" s="98">
        <f>SUM(D27:D39)</f>
        <v>287100</v>
      </c>
      <c r="G40" s="46">
        <f>SUM(G27:G39)</f>
        <v>340000</v>
      </c>
      <c r="H40" s="91"/>
    </row>
    <row r="41" spans="1:6" s="44" customFormat="1" ht="12.75">
      <c r="A41" s="62" t="s">
        <v>48</v>
      </c>
      <c r="B41" s="41"/>
      <c r="C41" s="133">
        <f>SUM(C27:C39)</f>
        <v>425</v>
      </c>
      <c r="D41" s="43"/>
      <c r="F41" s="59"/>
    </row>
    <row r="42" spans="1:8" s="44" customFormat="1" ht="12.75">
      <c r="A42" s="41" t="s">
        <v>19</v>
      </c>
      <c r="B42" s="41"/>
      <c r="C42" s="41"/>
      <c r="D42" s="97">
        <f>SUM(D25+D40)</f>
        <v>449900</v>
      </c>
      <c r="F42" s="134" t="s">
        <v>56</v>
      </c>
      <c r="G42" s="135" t="e">
        <f>SUM(#REF!/G40)</f>
        <v>#REF!</v>
      </c>
      <c r="H42" s="135" t="e">
        <f>SUM(#REF!/G40)</f>
        <v>#REF!</v>
      </c>
    </row>
    <row r="43" spans="1:8" s="44" customFormat="1" ht="12.75">
      <c r="A43" s="41" t="s">
        <v>29</v>
      </c>
      <c r="B43" s="41"/>
      <c r="C43" s="41"/>
      <c r="D43" s="46">
        <f>SUM(D4)</f>
        <v>449904</v>
      </c>
      <c r="F43" s="134" t="s">
        <v>58</v>
      </c>
      <c r="G43" s="136" t="e">
        <f>SUM(C41-(G42*C41))</f>
        <v>#REF!</v>
      </c>
      <c r="H43" s="136" t="e">
        <f>SUM(C41-(H42*C41))</f>
        <v>#REF!</v>
      </c>
    </row>
    <row r="44" spans="1:4" s="44" customFormat="1" ht="12.75">
      <c r="A44" s="41" t="s">
        <v>45</v>
      </c>
      <c r="B44" s="41"/>
      <c r="C44" s="41"/>
      <c r="D44" s="98">
        <f>SUM(D43-D42)</f>
        <v>4</v>
      </c>
    </row>
    <row r="45" spans="1:7" ht="18">
      <c r="A45" s="1"/>
      <c r="B45" s="1"/>
      <c r="C45" s="1"/>
      <c r="D45" s="2"/>
      <c r="F45" s="14"/>
      <c r="G45" s="14"/>
    </row>
    <row r="46" spans="1:7" ht="18">
      <c r="A46" s="8"/>
      <c r="B46" s="8"/>
      <c r="C46" s="8"/>
      <c r="D46" s="9"/>
      <c r="F46" s="14"/>
      <c r="G46" s="14"/>
    </row>
    <row r="47" spans="1:8" ht="18">
      <c r="A47" s="149" t="s">
        <v>59</v>
      </c>
      <c r="B47" s="150"/>
      <c r="C47" s="150"/>
      <c r="D47" s="150"/>
      <c r="E47" s="150"/>
      <c r="F47" s="150"/>
      <c r="G47" s="150"/>
      <c r="H47" s="150"/>
    </row>
    <row r="48" spans="1:7" ht="18">
      <c r="A48" s="7"/>
      <c r="B48" s="7"/>
      <c r="C48" s="7"/>
      <c r="D48" s="9"/>
      <c r="F48" s="14"/>
      <c r="G48" s="14"/>
    </row>
    <row r="49" spans="1:4" ht="18">
      <c r="A49" s="7"/>
      <c r="B49" s="7"/>
      <c r="C49" s="7"/>
      <c r="D49" s="12"/>
    </row>
    <row r="50" spans="1:4" ht="18">
      <c r="A50" s="7"/>
      <c r="B50" s="7"/>
      <c r="C50" s="7"/>
      <c r="D50" s="12"/>
    </row>
    <row r="51" spans="1:4" ht="18">
      <c r="A51" s="7"/>
      <c r="B51" s="7"/>
      <c r="C51" s="7"/>
      <c r="D51" s="12"/>
    </row>
    <row r="52" spans="1:4" ht="18">
      <c r="A52" s="7"/>
      <c r="B52" s="7"/>
      <c r="C52" s="7"/>
      <c r="D52" s="12"/>
    </row>
    <row r="53" spans="1:4" ht="18">
      <c r="A53" s="7"/>
      <c r="B53" s="7"/>
      <c r="C53" s="7"/>
      <c r="D53" s="12"/>
    </row>
    <row r="54" spans="1:4" ht="18">
      <c r="A54" s="7"/>
      <c r="B54" s="7"/>
      <c r="C54" s="7"/>
      <c r="D54" s="12"/>
    </row>
    <row r="55" spans="1:4" ht="18">
      <c r="A55" s="7"/>
      <c r="B55" s="7"/>
      <c r="C55" s="7"/>
      <c r="D55" s="12"/>
    </row>
    <row r="56" spans="1:4" ht="18">
      <c r="A56" s="7"/>
      <c r="B56" s="7"/>
      <c r="C56" s="7"/>
      <c r="D56" s="12"/>
    </row>
    <row r="57" spans="1:4" ht="18">
      <c r="A57" s="7"/>
      <c r="B57" s="7"/>
      <c r="C57" s="7"/>
      <c r="D57" s="12"/>
    </row>
    <row r="58" spans="1:4" ht="18">
      <c r="A58" s="21"/>
      <c r="B58" s="7"/>
      <c r="C58" s="7"/>
      <c r="D58" s="12"/>
    </row>
    <row r="59" spans="1:4" ht="18">
      <c r="A59" s="7"/>
      <c r="B59" s="7"/>
      <c r="C59" s="7"/>
      <c r="D59" s="12"/>
    </row>
    <row r="60" spans="1:4" ht="18">
      <c r="A60" s="7"/>
      <c r="B60" s="7"/>
      <c r="C60" s="7"/>
      <c r="D60" s="12"/>
    </row>
    <row r="61" spans="1:4" ht="18">
      <c r="A61" s="7"/>
      <c r="B61" s="7"/>
      <c r="C61" s="7"/>
      <c r="D61" s="12"/>
    </row>
    <row r="62" spans="1:4" ht="18">
      <c r="A62" s="7"/>
      <c r="B62" s="7"/>
      <c r="C62" s="7"/>
      <c r="D62" s="12"/>
    </row>
    <row r="63" spans="1:4" ht="18">
      <c r="A63" s="7"/>
      <c r="B63" s="7"/>
      <c r="C63" s="7"/>
      <c r="D63" s="12"/>
    </row>
    <row r="64" spans="1:4" ht="18">
      <c r="A64" s="7"/>
      <c r="B64" s="7"/>
      <c r="C64" s="7"/>
      <c r="D64" s="12"/>
    </row>
    <row r="65" spans="1:4" ht="18">
      <c r="A65" s="7"/>
      <c r="B65" s="7"/>
      <c r="C65" s="7"/>
      <c r="D65" s="12"/>
    </row>
    <row r="66" spans="1:4" ht="18">
      <c r="A66" s="7"/>
      <c r="B66" s="7"/>
      <c r="C66" s="7"/>
      <c r="D66" s="12"/>
    </row>
    <row r="67" spans="1:4" ht="18">
      <c r="A67" s="7"/>
      <c r="B67" s="7"/>
      <c r="C67" s="7"/>
      <c r="D67" s="12"/>
    </row>
    <row r="68" spans="1:4" ht="18">
      <c r="A68" s="7"/>
      <c r="B68" s="7"/>
      <c r="C68" s="7"/>
      <c r="D68" s="12"/>
    </row>
    <row r="69" spans="1:4" ht="18">
      <c r="A69" s="7"/>
      <c r="B69" s="7"/>
      <c r="C69" s="7"/>
      <c r="D69" s="12"/>
    </row>
    <row r="70" spans="1:4" ht="18">
      <c r="A70" s="7"/>
      <c r="B70" s="7"/>
      <c r="C70" s="7"/>
      <c r="D70" s="12"/>
    </row>
    <row r="71" spans="1:3" ht="18">
      <c r="A71" s="3"/>
      <c r="B71" s="3"/>
      <c r="C71" s="3"/>
    </row>
    <row r="72" spans="1:3" ht="18">
      <c r="A72" s="3"/>
      <c r="B72" s="3"/>
      <c r="C72" s="3"/>
    </row>
    <row r="73" spans="1:3" ht="18">
      <c r="A73" s="3"/>
      <c r="B73" s="3"/>
      <c r="C73" s="3"/>
    </row>
    <row r="74" spans="1:3" ht="18">
      <c r="A74" s="3"/>
      <c r="B74" s="3"/>
      <c r="C74" s="3"/>
    </row>
  </sheetData>
  <sheetProtection/>
  <mergeCells count="3">
    <mergeCell ref="A1:D1"/>
    <mergeCell ref="A40:C40"/>
    <mergeCell ref="A47:H47"/>
  </mergeCells>
  <conditionalFormatting sqref="D44">
    <cfRule type="cellIs" priority="1" dxfId="1" operator="greaterThanOrEqual" stopIfTrue="1">
      <formula>0</formula>
    </cfRule>
    <cfRule type="cellIs" priority="2" dxfId="0" operator="lessThan" stopIfTrue="1">
      <formula>0</formula>
    </cfRule>
  </conditionalFormatting>
  <printOptions/>
  <pageMargins left="0.82" right="0.36" top="0.82" bottom="0.19" header="0.25" footer="0.19"/>
  <pageSetup horizontalDpi="300" verticalDpi="300" orientation="portrait" r:id="rId2"/>
  <rowBreaks count="1" manualBreakCount="1">
    <brk id="44" max="7"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E20"/>
  <sheetViews>
    <sheetView showGridLines="0" tabSelected="1" zoomScalePageLayoutView="0" workbookViewId="0" topLeftCell="A1">
      <selection activeCell="B16" sqref="B16"/>
    </sheetView>
  </sheetViews>
  <sheetFormatPr defaultColWidth="9.140625" defaultRowHeight="12.75"/>
  <cols>
    <col min="1" max="1" width="32.140625" style="14" customWidth="1"/>
    <col min="2" max="2" width="17.7109375" style="14" customWidth="1"/>
    <col min="3" max="3" width="5.8515625" style="14" customWidth="1"/>
    <col min="4" max="4" width="54.28125" style="14" bestFit="1" customWidth="1"/>
    <col min="5" max="5" width="17.00390625" style="14" bestFit="1" customWidth="1"/>
    <col min="6" max="16384" width="9.140625" style="14" customWidth="1"/>
  </cols>
  <sheetData>
    <row r="1" spans="1:5" ht="26.25">
      <c r="A1" s="151" t="s">
        <v>60</v>
      </c>
      <c r="B1" s="152"/>
      <c r="C1" s="152"/>
      <c r="D1" s="152"/>
      <c r="E1" s="153"/>
    </row>
    <row r="2" spans="1:5" ht="18">
      <c r="A2" s="22"/>
      <c r="B2" s="15"/>
      <c r="C2" s="15"/>
      <c r="D2" s="15"/>
      <c r="E2" s="23"/>
    </row>
    <row r="3" spans="1:5" ht="18">
      <c r="A3" s="22" t="s">
        <v>66</v>
      </c>
      <c r="B3" s="15"/>
      <c r="C3" s="15"/>
      <c r="D3" s="15"/>
      <c r="E3" s="23"/>
    </row>
    <row r="4" spans="1:5" ht="18">
      <c r="A4" s="22" t="s">
        <v>72</v>
      </c>
      <c r="B4" s="15"/>
      <c r="C4" s="15"/>
      <c r="D4" s="15"/>
      <c r="E4" s="23"/>
    </row>
    <row r="5" spans="1:5" ht="18">
      <c r="A5" s="22"/>
      <c r="B5" s="15"/>
      <c r="C5" s="15"/>
      <c r="D5" s="15"/>
      <c r="E5" s="23"/>
    </row>
    <row r="6" spans="1:5" ht="18">
      <c r="A6" s="154" t="s">
        <v>67</v>
      </c>
      <c r="B6" s="155"/>
      <c r="C6" s="15"/>
      <c r="D6" s="15"/>
      <c r="E6" s="23"/>
    </row>
    <row r="7" spans="1:5" ht="18">
      <c r="A7" s="22"/>
      <c r="B7" s="15"/>
      <c r="C7" s="15"/>
      <c r="D7" s="15"/>
      <c r="E7" s="23"/>
    </row>
    <row r="8" spans="1:5" ht="18">
      <c r="A8" s="22" t="s">
        <v>61</v>
      </c>
      <c r="B8" s="24">
        <v>162800</v>
      </c>
      <c r="C8" s="15"/>
      <c r="D8" s="15"/>
      <c r="E8" s="23"/>
    </row>
    <row r="9" spans="1:5" ht="18">
      <c r="A9" s="22" t="s">
        <v>62</v>
      </c>
      <c r="B9" s="25">
        <v>800</v>
      </c>
      <c r="C9" s="15"/>
      <c r="D9" s="16" t="s">
        <v>70</v>
      </c>
      <c r="E9" s="26">
        <f>SUM(((B8-B11+B12)/B9)+B10)</f>
        <v>691</v>
      </c>
    </row>
    <row r="10" spans="1:5" ht="18">
      <c r="A10" s="22" t="s">
        <v>63</v>
      </c>
      <c r="B10" s="24">
        <v>425</v>
      </c>
      <c r="C10" s="15"/>
      <c r="D10" s="17" t="s">
        <v>71</v>
      </c>
      <c r="E10" s="27">
        <f>SUM(B12)</f>
        <v>250000</v>
      </c>
    </row>
    <row r="11" spans="1:5" ht="18">
      <c r="A11" s="22" t="s">
        <v>64</v>
      </c>
      <c r="B11" s="24">
        <v>200000</v>
      </c>
      <c r="C11" s="15"/>
      <c r="D11" s="15"/>
      <c r="E11" s="23"/>
    </row>
    <row r="12" spans="1:5" ht="18">
      <c r="A12" s="22" t="s">
        <v>65</v>
      </c>
      <c r="B12" s="24">
        <v>250000</v>
      </c>
      <c r="C12" s="15"/>
      <c r="D12" s="15"/>
      <c r="E12" s="23"/>
    </row>
    <row r="13" spans="1:5" ht="18.75" thickBot="1">
      <c r="A13" s="28"/>
      <c r="B13" s="18"/>
      <c r="C13" s="18"/>
      <c r="D13" s="18"/>
      <c r="E13" s="29"/>
    </row>
    <row r="14" spans="1:5" ht="18.75" thickTop="1">
      <c r="A14" s="35" t="s">
        <v>68</v>
      </c>
      <c r="B14" s="34"/>
      <c r="C14" s="15"/>
      <c r="D14" s="15"/>
      <c r="E14" s="23"/>
    </row>
    <row r="15" spans="1:5" ht="18">
      <c r="A15" s="22"/>
      <c r="B15" s="15"/>
      <c r="C15" s="15"/>
      <c r="D15" s="15"/>
      <c r="E15" s="23"/>
    </row>
    <row r="16" spans="1:5" ht="18">
      <c r="A16" s="22" t="s">
        <v>61</v>
      </c>
      <c r="B16" s="24">
        <v>162800</v>
      </c>
      <c r="C16" s="15"/>
      <c r="D16" s="15"/>
      <c r="E16" s="23"/>
    </row>
    <row r="17" spans="1:5" ht="18">
      <c r="A17" s="22" t="s">
        <v>62</v>
      </c>
      <c r="B17" s="25">
        <v>800</v>
      </c>
      <c r="C17" s="15"/>
      <c r="D17" s="16" t="s">
        <v>70</v>
      </c>
      <c r="E17" s="26">
        <f>SUM(((B16-B19+B20)/B17)+B18)</f>
        <v>624.88</v>
      </c>
    </row>
    <row r="18" spans="1:5" ht="18">
      <c r="A18" s="22" t="s">
        <v>69</v>
      </c>
      <c r="B18" s="24">
        <v>358.88</v>
      </c>
      <c r="C18" s="15"/>
      <c r="D18" s="17" t="s">
        <v>71</v>
      </c>
      <c r="E18" s="27">
        <f>SUM(B20)</f>
        <v>250000</v>
      </c>
    </row>
    <row r="19" spans="1:5" ht="18">
      <c r="A19" s="22" t="s">
        <v>64</v>
      </c>
      <c r="B19" s="24">
        <v>200000</v>
      </c>
      <c r="C19" s="15"/>
      <c r="D19" s="15"/>
      <c r="E19" s="23"/>
    </row>
    <row r="20" spans="1:5" ht="18">
      <c r="A20" s="30" t="s">
        <v>65</v>
      </c>
      <c r="B20" s="31">
        <v>250000</v>
      </c>
      <c r="C20" s="32"/>
      <c r="D20" s="32"/>
      <c r="E20" s="33"/>
    </row>
  </sheetData>
  <sheetProtection/>
  <mergeCells count="2">
    <mergeCell ref="A1:E1"/>
    <mergeCell ref="A6:B6"/>
  </mergeCells>
  <printOptions/>
  <pageMargins left="0.75" right="0.75" top="1" bottom="1" header="0.5" footer="0.5"/>
  <pageSetup fitToHeight="1" fitToWidth="1" horizontalDpi="600" verticalDpi="600" orientation="landscape"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Management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Hotel Ops 1</dc:creator>
  <cp:keywords/>
  <dc:description/>
  <cp:lastModifiedBy>Brian</cp:lastModifiedBy>
  <cp:lastPrinted>2004-06-08T19:08:03Z</cp:lastPrinted>
  <dcterms:created xsi:type="dcterms:W3CDTF">1998-01-07T13:43:06Z</dcterms:created>
  <dcterms:modified xsi:type="dcterms:W3CDTF">2013-11-13T15:53:10Z</dcterms:modified>
  <cp:category/>
  <cp:version/>
  <cp:contentType/>
  <cp:contentStatus/>
</cp:coreProperties>
</file>